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-15" windowWidth="19230" windowHeight="6480" firstSheet="1" activeTab="1"/>
  </bookViews>
  <sheets>
    <sheet name="Shifts" sheetId="2" state="hidden" r:id="rId1"/>
    <sheet name="Overall" sheetId="1" r:id="rId2"/>
  </sheets>
  <definedNames>
    <definedName name="_xlnm.Print_Area" localSheetId="1">Overall!$A$1:$AH$49</definedName>
  </definedNames>
  <calcPr calcId="145621"/>
</workbook>
</file>

<file path=xl/calcChain.xml><?xml version="1.0" encoding="utf-8"?>
<calcChain xmlns="http://schemas.openxmlformats.org/spreadsheetml/2006/main">
  <c r="AF26" i="1" l="1"/>
  <c r="AF27" i="1"/>
  <c r="U18" i="1" l="1"/>
  <c r="R34" i="1" l="1"/>
  <c r="R24" i="1"/>
  <c r="P34" i="1"/>
  <c r="P47" i="1" s="1"/>
  <c r="P24" i="1"/>
  <c r="P46" i="1" s="1"/>
  <c r="P44" i="1"/>
  <c r="P48" i="1" s="1"/>
  <c r="P49" i="1" l="1"/>
  <c r="J34" i="1"/>
  <c r="Q44" i="1" l="1"/>
  <c r="Q48" i="1" s="1"/>
  <c r="R44" i="1"/>
  <c r="R48" i="1" s="1"/>
  <c r="S44" i="1"/>
  <c r="S48" i="1" s="1"/>
  <c r="H44" i="1"/>
  <c r="H48" i="1" s="1"/>
  <c r="I44" i="1"/>
  <c r="I48" i="1" s="1"/>
  <c r="J44" i="1"/>
  <c r="J48" i="1" s="1"/>
  <c r="K44" i="1"/>
  <c r="K48" i="1" s="1"/>
  <c r="Q34" i="1"/>
  <c r="Q47" i="1" s="1"/>
  <c r="R47" i="1"/>
  <c r="S34" i="1"/>
  <c r="S47" i="1" s="1"/>
  <c r="H34" i="1"/>
  <c r="H47" i="1" s="1"/>
  <c r="I34" i="1"/>
  <c r="I47" i="1" s="1"/>
  <c r="J47" i="1"/>
  <c r="K34" i="1"/>
  <c r="K47" i="1" s="1"/>
  <c r="Q24" i="1"/>
  <c r="Q46" i="1" s="1"/>
  <c r="R46" i="1"/>
  <c r="S24" i="1"/>
  <c r="S46" i="1" s="1"/>
  <c r="H24" i="1"/>
  <c r="H46" i="1" s="1"/>
  <c r="I24" i="1"/>
  <c r="I46" i="1" s="1"/>
  <c r="J24" i="1"/>
  <c r="J46" i="1" s="1"/>
  <c r="K24" i="1"/>
  <c r="K46" i="1" s="1"/>
  <c r="J49" i="1" l="1"/>
  <c r="K49" i="1"/>
  <c r="I49" i="1"/>
  <c r="S49" i="1"/>
  <c r="R49" i="1"/>
  <c r="Q49" i="1"/>
  <c r="H49" i="1"/>
  <c r="AC34" i="1"/>
  <c r="W8" i="1" l="1"/>
  <c r="U41" i="1" l="1"/>
  <c r="W41" i="1"/>
  <c r="U28" i="1" l="1"/>
  <c r="U15" i="1"/>
  <c r="AF38" i="1" l="1"/>
  <c r="AF37" i="1"/>
  <c r="AF36" i="1"/>
  <c r="AF35" i="1"/>
  <c r="U4" i="1" l="1"/>
  <c r="W4" i="1"/>
  <c r="AG44" i="1" l="1"/>
  <c r="AG48" i="1" s="1"/>
  <c r="AF44" i="1"/>
  <c r="AF48" i="1" s="1"/>
  <c r="AE44" i="1"/>
  <c r="AC44" i="1"/>
  <c r="AC48" i="1" s="1"/>
  <c r="AA44" i="1"/>
  <c r="AA48" i="1" s="1"/>
  <c r="X44" i="1"/>
  <c r="X48" i="1" s="1"/>
  <c r="V44" i="1"/>
  <c r="V48" i="1" s="1"/>
  <c r="T44" i="1"/>
  <c r="O44" i="1"/>
  <c r="O48" i="1" s="1"/>
  <c r="N44" i="1"/>
  <c r="N48" i="1" s="1"/>
  <c r="M44" i="1"/>
  <c r="M48" i="1" s="1"/>
  <c r="L44" i="1"/>
  <c r="L48" i="1" s="1"/>
  <c r="AG34" i="1"/>
  <c r="AG47" i="1" s="1"/>
  <c r="AE34" i="1"/>
  <c r="AE47" i="1" s="1"/>
  <c r="AC47" i="1"/>
  <c r="AA34" i="1"/>
  <c r="AA47" i="1" s="1"/>
  <c r="X34" i="1"/>
  <c r="V34" i="1"/>
  <c r="V47" i="1" s="1"/>
  <c r="T34" i="1"/>
  <c r="T47" i="1" s="1"/>
  <c r="O34" i="1"/>
  <c r="O47" i="1" s="1"/>
  <c r="N34" i="1"/>
  <c r="N47" i="1" s="1"/>
  <c r="M34" i="1"/>
  <c r="M47" i="1" s="1"/>
  <c r="L34" i="1"/>
  <c r="L47" i="1" s="1"/>
  <c r="AG24" i="1"/>
  <c r="AG46" i="1" s="1"/>
  <c r="AE24" i="1"/>
  <c r="AE46" i="1" s="1"/>
  <c r="AC24" i="1"/>
  <c r="AC46" i="1" s="1"/>
  <c r="AA24" i="1"/>
  <c r="AA46" i="1" s="1"/>
  <c r="X24" i="1"/>
  <c r="V24" i="1"/>
  <c r="V46" i="1" s="1"/>
  <c r="T24" i="1"/>
  <c r="T46" i="1" s="1"/>
  <c r="O24" i="1"/>
  <c r="O46" i="1" s="1"/>
  <c r="N24" i="1"/>
  <c r="N46" i="1" s="1"/>
  <c r="M24" i="1"/>
  <c r="M46" i="1" s="1"/>
  <c r="L24" i="1"/>
  <c r="L46" i="1" s="1"/>
  <c r="G24" i="1"/>
  <c r="F24" i="1"/>
  <c r="E24" i="1"/>
  <c r="D24" i="1"/>
  <c r="AB44" i="1" l="1"/>
  <c r="AB48" i="1" s="1"/>
  <c r="AC49" i="1"/>
  <c r="AH44" i="1"/>
  <c r="AG49" i="1"/>
  <c r="AH47" i="1"/>
  <c r="AH34" i="1"/>
  <c r="AE48" i="1"/>
  <c r="AH48" i="1" s="1"/>
  <c r="AH46" i="1"/>
  <c r="AH24" i="1"/>
  <c r="AA49" i="1"/>
  <c r="W44" i="1"/>
  <c r="W48" i="1" s="1"/>
  <c r="T48" i="1"/>
  <c r="U44" i="1"/>
  <c r="U48" i="1" s="1"/>
  <c r="Y44" i="1"/>
  <c r="Y48" i="1" s="1"/>
  <c r="AD44" i="1"/>
  <c r="AD48" i="1" s="1"/>
  <c r="T49" i="1"/>
  <c r="O49" i="1"/>
  <c r="L49" i="1"/>
  <c r="M49" i="1"/>
  <c r="N49" i="1"/>
  <c r="U24" i="1"/>
  <c r="U46" i="1" s="1"/>
  <c r="V49" i="1"/>
  <c r="AB24" i="1"/>
  <c r="AB46" i="1" s="1"/>
  <c r="Y24" i="1"/>
  <c r="Y46" i="1" s="1"/>
  <c r="AD24" i="1"/>
  <c r="AD46" i="1" s="1"/>
  <c r="X46" i="1"/>
  <c r="AB34" i="1"/>
  <c r="AB47" i="1" s="1"/>
  <c r="AD34" i="1"/>
  <c r="AD47" i="1" s="1"/>
  <c r="Y34" i="1"/>
  <c r="Y47" i="1" s="1"/>
  <c r="U34" i="1"/>
  <c r="U47" i="1" s="1"/>
  <c r="X47" i="1"/>
  <c r="W34" i="1"/>
  <c r="W47" i="1" s="1"/>
  <c r="Z8" i="1"/>
  <c r="Z6" i="1"/>
  <c r="Z7" i="1"/>
  <c r="Z9" i="1"/>
  <c r="Z16" i="1"/>
  <c r="Z4" i="1"/>
  <c r="Z11" i="1"/>
  <c r="Z10" i="1"/>
  <c r="Z12" i="1"/>
  <c r="Z15" i="1"/>
  <c r="Z23" i="1"/>
  <c r="Z21" i="1"/>
  <c r="Z18" i="1"/>
  <c r="Z20" i="1"/>
  <c r="Z19" i="1"/>
  <c r="Z14" i="1"/>
  <c r="Z17" i="1"/>
  <c r="Z22" i="1"/>
  <c r="Z13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5" i="1"/>
  <c r="X49" i="1" l="1"/>
  <c r="AD49" i="1" s="1"/>
  <c r="AE49" i="1"/>
  <c r="AH49" i="1" s="1"/>
  <c r="AH9" i="1"/>
  <c r="W49" i="1" l="1"/>
  <c r="U49" i="1"/>
  <c r="Y49" i="1"/>
  <c r="AB49" i="1"/>
  <c r="U43" i="1"/>
  <c r="U10" i="1"/>
  <c r="Y5" i="1"/>
  <c r="Y8" i="1"/>
  <c r="Y6" i="1"/>
  <c r="Y7" i="1"/>
  <c r="Y9" i="1"/>
  <c r="Y16" i="1"/>
  <c r="Y4" i="1"/>
  <c r="Y11" i="1"/>
  <c r="Y10" i="1"/>
  <c r="Y12" i="1"/>
  <c r="Y15" i="1"/>
  <c r="Y23" i="1"/>
  <c r="Y21" i="1"/>
  <c r="Y18" i="1"/>
  <c r="Y20" i="1"/>
  <c r="Y19" i="1"/>
  <c r="Y14" i="1"/>
  <c r="Y17" i="1"/>
  <c r="Y22" i="1"/>
  <c r="Y13" i="1"/>
  <c r="W5" i="1"/>
  <c r="W6" i="1"/>
  <c r="W7" i="1"/>
  <c r="W9" i="1"/>
  <c r="W16" i="1"/>
  <c r="W11" i="1"/>
  <c r="W10" i="1"/>
  <c r="W12" i="1"/>
  <c r="W15" i="1"/>
  <c r="W23" i="1"/>
  <c r="W21" i="1"/>
  <c r="W18" i="1"/>
  <c r="W20" i="1"/>
  <c r="W19" i="1"/>
  <c r="W14" i="1"/>
  <c r="W17" i="1"/>
  <c r="W22" i="1"/>
  <c r="W13" i="1"/>
  <c r="U5" i="1"/>
  <c r="U8" i="1"/>
  <c r="U6" i="1"/>
  <c r="U7" i="1"/>
  <c r="U9" i="1"/>
  <c r="U16" i="1"/>
  <c r="U11" i="1"/>
  <c r="U12" i="1"/>
  <c r="U23" i="1"/>
  <c r="U21" i="1"/>
  <c r="U20" i="1"/>
  <c r="U19" i="1"/>
  <c r="U14" i="1"/>
  <c r="U17" i="1"/>
  <c r="U22" i="1"/>
  <c r="U13" i="1"/>
  <c r="Y40" i="1" l="1"/>
  <c r="Y41" i="1"/>
  <c r="Y42" i="1"/>
  <c r="Y43" i="1"/>
  <c r="W40" i="1"/>
  <c r="W42" i="1"/>
  <c r="W43" i="1"/>
  <c r="U40" i="1"/>
  <c r="U42" i="1"/>
  <c r="AH37" i="1" l="1"/>
  <c r="AF13" i="1" l="1"/>
  <c r="AF22" i="1"/>
  <c r="AF17" i="1"/>
  <c r="AF14" i="1"/>
  <c r="AF19" i="1"/>
  <c r="AF20" i="1"/>
  <c r="AF18" i="1"/>
  <c r="AF21" i="1"/>
  <c r="AF23" i="1"/>
  <c r="AF15" i="1"/>
  <c r="AF12" i="1"/>
  <c r="AF16" i="1"/>
  <c r="AF9" i="1"/>
  <c r="AF7" i="1"/>
  <c r="AF6" i="1"/>
  <c r="AF8" i="1"/>
  <c r="AF5" i="1"/>
  <c r="AF25" i="1"/>
  <c r="AF33" i="1"/>
  <c r="AF31" i="1"/>
  <c r="AF30" i="1"/>
  <c r="AF29" i="1"/>
  <c r="AF28" i="1"/>
  <c r="Y39" i="1"/>
  <c r="Y38" i="1"/>
  <c r="Y37" i="1"/>
  <c r="Y36" i="1"/>
  <c r="Y35" i="1"/>
  <c r="W39" i="1"/>
  <c r="W38" i="1"/>
  <c r="W37" i="1"/>
  <c r="W36" i="1"/>
  <c r="W35" i="1"/>
  <c r="U39" i="1"/>
  <c r="U38" i="1"/>
  <c r="U37" i="1"/>
  <c r="U36" i="1"/>
  <c r="U35" i="1"/>
  <c r="AF34" i="1" l="1"/>
  <c r="AF47" i="1" s="1"/>
  <c r="AF24" i="1"/>
  <c r="AF46" i="1" s="1"/>
  <c r="U26" i="1"/>
  <c r="U27" i="1"/>
  <c r="U29" i="1"/>
  <c r="U30" i="1"/>
  <c r="U31" i="1"/>
  <c r="U32" i="1"/>
  <c r="U33" i="1"/>
  <c r="U25" i="1"/>
  <c r="AF49" i="1" l="1"/>
  <c r="Y33" i="1"/>
  <c r="Y32" i="1"/>
  <c r="Y31" i="1"/>
  <c r="Y30" i="1"/>
  <c r="Y29" i="1"/>
  <c r="Y28" i="1"/>
  <c r="Y27" i="1"/>
  <c r="Y26" i="1"/>
  <c r="Y25" i="1"/>
  <c r="W33" i="1"/>
  <c r="W32" i="1"/>
  <c r="W31" i="1"/>
  <c r="W30" i="1"/>
  <c r="W29" i="1"/>
  <c r="W28" i="1"/>
  <c r="W27" i="1"/>
  <c r="W26" i="1"/>
  <c r="W25" i="1"/>
  <c r="D34" i="1" l="1"/>
  <c r="D47" i="1" s="1"/>
  <c r="E34" i="1"/>
  <c r="F34" i="1"/>
  <c r="G34" i="1"/>
  <c r="D46" i="1"/>
  <c r="Z34" i="1" l="1"/>
  <c r="AH38" i="1" l="1"/>
  <c r="AH36" i="1" l="1"/>
  <c r="AD20" i="1" l="1"/>
  <c r="AB20" i="1"/>
  <c r="G44" i="1" l="1"/>
  <c r="G48" i="1" s="1"/>
  <c r="F44" i="1"/>
  <c r="F48" i="1" s="1"/>
  <c r="E44" i="1"/>
  <c r="E48" i="1" s="1"/>
  <c r="D44" i="1"/>
  <c r="D48" i="1" s="1"/>
  <c r="G47" i="1"/>
  <c r="F47" i="1"/>
  <c r="E47" i="1"/>
  <c r="E46" i="1"/>
  <c r="Z24" i="1" l="1"/>
  <c r="E49" i="1"/>
  <c r="W24" i="1"/>
  <c r="W46" i="1" s="1"/>
  <c r="AB31" i="1" l="1"/>
  <c r="D49" i="1" l="1"/>
  <c r="F46" i="1" l="1"/>
  <c r="F49" i="1" s="1"/>
  <c r="G46" i="1"/>
  <c r="G49" i="1" s="1"/>
  <c r="AH33" i="1" l="1"/>
  <c r="AD33" i="1"/>
  <c r="AB33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AD21" i="1"/>
  <c r="AB21" i="1"/>
  <c r="AB14" i="1"/>
  <c r="AD14" i="1"/>
  <c r="AH30" i="1"/>
  <c r="AH29" i="1"/>
  <c r="AH28" i="1"/>
  <c r="AH27" i="1"/>
  <c r="AH26" i="1"/>
  <c r="AH16" i="1"/>
  <c r="AH7" i="1"/>
  <c r="AH6" i="1"/>
  <c r="AH8" i="1"/>
  <c r="AH35" i="1" l="1"/>
  <c r="AH25" i="1"/>
  <c r="AH5" i="1"/>
  <c r="AD5" i="1"/>
  <c r="AD38" i="1"/>
  <c r="AD37" i="1"/>
  <c r="AD36" i="1"/>
  <c r="AD35" i="1"/>
  <c r="AD31" i="1"/>
  <c r="AD30" i="1"/>
  <c r="AD29" i="1"/>
  <c r="AD28" i="1"/>
  <c r="AD27" i="1"/>
  <c r="AD26" i="1"/>
  <c r="AD25" i="1"/>
  <c r="AD13" i="1"/>
  <c r="AD22" i="1"/>
  <c r="AD17" i="1"/>
  <c r="AD19" i="1"/>
  <c r="AD18" i="1"/>
  <c r="AD10" i="1"/>
  <c r="AD11" i="1"/>
  <c r="AD4" i="1"/>
  <c r="AD23" i="1"/>
  <c r="AD15" i="1"/>
  <c r="AD16" i="1"/>
  <c r="AD9" i="1"/>
  <c r="AD7" i="1"/>
  <c r="AD12" i="1"/>
  <c r="AD6" i="1"/>
  <c r="AD8" i="1"/>
  <c r="AB38" i="1"/>
  <c r="AB37" i="1"/>
  <c r="AB36" i="1"/>
  <c r="AB35" i="1"/>
  <c r="AB30" i="1"/>
  <c r="AB29" i="1"/>
  <c r="AB28" i="1"/>
  <c r="AB27" i="1"/>
  <c r="AB26" i="1"/>
  <c r="AB25" i="1"/>
  <c r="AB13" i="1"/>
  <c r="AB22" i="1"/>
  <c r="AB17" i="1"/>
  <c r="AB19" i="1"/>
  <c r="AB18" i="1"/>
  <c r="AB10" i="1"/>
  <c r="AB11" i="1"/>
  <c r="AB4" i="1"/>
  <c r="AB23" i="1"/>
  <c r="AB15" i="1"/>
  <c r="AB16" i="1"/>
  <c r="AB9" i="1"/>
  <c r="AB7" i="1"/>
  <c r="AB12" i="1"/>
  <c r="AB6" i="1"/>
  <c r="AB8" i="1"/>
  <c r="AB5" i="1"/>
  <c r="AH31" i="1" l="1"/>
  <c r="AH15" i="1"/>
  <c r="AH14" i="1"/>
  <c r="AH13" i="1"/>
  <c r="AH23" i="1"/>
  <c r="AH19" i="1"/>
  <c r="AH20" i="1"/>
  <c r="AH18" i="1"/>
  <c r="AH12" i="1"/>
  <c r="AH22" i="1"/>
  <c r="AH21" i="1"/>
  <c r="AH17" i="1"/>
</calcChain>
</file>

<file path=xl/comments1.xml><?xml version="1.0" encoding="utf-8"?>
<comments xmlns="http://schemas.openxmlformats.org/spreadsheetml/2006/main">
  <authors>
    <author>Jones Jo (RWG) West Hertfordshire TR</author>
    <author>Maddox Maria Ana (RWG) West Hertfordshire TR</author>
    <author>Brewer Elaine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1" authorId="0">
      <text>
        <r>
          <rPr>
            <b/>
            <sz val="9"/>
            <color indexed="81"/>
            <rFont val="Tahoma"/>
            <family val="2"/>
          </rPr>
          <t>wm x2 FT and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3" authorId="1">
      <text>
        <r>
          <rPr>
            <b/>
            <sz val="9"/>
            <color indexed="81"/>
            <rFont val="Tahoma"/>
            <family val="2"/>
          </rPr>
          <t>WM works part time 32.5/week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5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9" authorId="2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charset val="1"/>
          </rPr>
          <t xml:space="preserve">
DW127167</t>
        </r>
      </text>
    </comment>
    <comment ref="AA29" authorId="2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charset val="1"/>
          </rPr>
          <t xml:space="preserve">
DW127167</t>
        </r>
      </text>
    </comment>
    <comment ref="X31" authorId="2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charset val="1"/>
          </rPr>
          <t xml:space="preserve">
DW126701</t>
        </r>
      </text>
    </comment>
    <comment ref="X36" authorId="2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charset val="1"/>
          </rPr>
          <t xml:space="preserve">
DW126006</t>
        </r>
      </text>
    </comment>
  </commentList>
</comments>
</file>

<file path=xl/sharedStrings.xml><?xml version="1.0" encoding="utf-8"?>
<sst xmlns="http://schemas.openxmlformats.org/spreadsheetml/2006/main" count="245" uniqueCount="91">
  <si>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</si>
  <si>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</si>
  <si>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</si>
  <si>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</si>
  <si>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</si>
  <si>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</si>
  <si>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</si>
  <si>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</si>
  <si>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</si>
  <si>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</si>
  <si>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</si>
  <si>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</si>
  <si>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</si>
  <si>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</si>
  <si>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</si>
  <si>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</si>
  <si>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</si>
  <si>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</si>
  <si>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</si>
  <si>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</si>
  <si>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</si>
  <si>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</si>
  <si>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</si>
  <si>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</si>
  <si>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</si>
  <si>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</si>
  <si>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</si>
  <si>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</si>
  <si>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</si>
  <si>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</si>
  <si>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</si>
  <si>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</si>
  <si>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</si>
  <si>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</si>
  <si>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</si>
  <si>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</si>
  <si>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</si>
  <si>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</si>
  <si>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</si>
  <si>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</si>
  <si>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</si>
  <si>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</si>
  <si>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</si>
  <si>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</si>
  <si>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</si>
  <si>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</si>
  <si>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</si>
  <si>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</si>
  <si>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</si>
  <si>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</si>
  <si>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</si>
  <si>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</si>
  <si>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</si>
  <si>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</si>
  <si>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</si>
  <si>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</si>
  <si>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</si>
  <si>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</si>
  <si>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</si>
  <si>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</si>
  <si>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</si>
  <si>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</si>
  <si>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</si>
  <si>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</si>
  <si>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</si>
  <si>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</si>
  <si>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</si>
  <si>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</si>
  <si>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</si>
  <si>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</si>
  <si>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</si>
  <si>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</si>
  <si>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</si>
  <si>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</si>
  <si>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</si>
  <si>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</si>
  <si>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</si>
  <si>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</si>
  <si>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</si>
  <si>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</si>
  <si>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</si>
  <si>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</si>
  <si>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</si>
  <si>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</si>
  <si>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</si>
  <si>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</si>
  <si>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</si>
  <si>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AAU Purple  Level 1</t>
  </si>
  <si>
    <t>Registered Nursing Associates</t>
  </si>
  <si>
    <t>Non-registered Nursing Associates</t>
  </si>
  <si>
    <t>UTC Hemel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</si>
</sst>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name val="Calibri"/>
    </font>
    <font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5" fillId="0" borderId="0"/>
  </cellStyleXfs>
  <cellXfs count="508">
    <xf numFmtId="0" fontId="0" fillId="0" borderId="0" xfId="0"/>
    <xf numFmtId="0" fontId="3" fillId="0" borderId="23" xfId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1" fontId="2" fillId="3" borderId="3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2" fillId="3" borderId="19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6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2" xfId="0" applyNumberFormat="1" applyFont="1" applyFill="1" applyBorder="1" applyAlignment="1">
      <alignment horizontal="center"/>
    </xf>
    <xf numFmtId="0" fontId="0" fillId="0" borderId="40" xfId="0" applyBorder="1"/>
    <xf numFmtId="1" fontId="2" fillId="3" borderId="12" xfId="1" applyNumberFormat="1" applyFont="1" applyFill="1" applyBorder="1" applyAlignment="1">
      <alignment horizontal="center"/>
    </xf>
    <xf numFmtId="0" fontId="2" fillId="8" borderId="44" xfId="1" applyFont="1" applyFill="1" applyBorder="1" applyAlignment="1">
      <alignment vertical="center"/>
    </xf>
    <xf numFmtId="0" fontId="2" fillId="8" borderId="48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9" borderId="48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10" borderId="37" xfId="1" applyFont="1" applyFill="1" applyBorder="1" applyAlignment="1">
      <alignment vertical="center"/>
    </xf>
    <xf numFmtId="0" fontId="2" fillId="10" borderId="28" xfId="1" applyFont="1" applyFill="1" applyBorder="1" applyAlignment="1">
      <alignment vertical="center"/>
    </xf>
    <xf numFmtId="0" fontId="2" fillId="9" borderId="44" xfId="1" applyFont="1" applyFill="1" applyBorder="1" applyAlignment="1">
      <alignment vertical="center"/>
    </xf>
    <xf numFmtId="1" fontId="2" fillId="3" borderId="32" xfId="1" applyNumberFormat="1" applyFont="1" applyFill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5" xfId="1" applyFont="1" applyFill="1" applyBorder="1" applyAlignment="1">
      <alignment horizontal="left" vertical="center"/>
    </xf>
    <xf numFmtId="0" fontId="2" fillId="10" borderId="47" xfId="1" applyFont="1" applyFill="1" applyBorder="1" applyAlignment="1">
      <alignment horizontal="left" vertical="center"/>
    </xf>
    <xf numFmtId="1" fontId="3" fillId="0" borderId="23" xfId="1" applyNumberFormat="1" applyFont="1" applyBorder="1" applyAlignment="1">
      <alignment horizontal="center" vertical="center"/>
    </xf>
    <xf numFmtId="1" fontId="2" fillId="3" borderId="24" xfId="1" applyNumberFormat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51" xfId="0" applyNumberFormat="1" applyFont="1" applyFill="1" applyBorder="1" applyAlignment="1">
      <alignment horizontal="center"/>
    </xf>
    <xf numFmtId="1" fontId="2" fillId="3" borderId="53" xfId="0" applyNumberFormat="1" applyFont="1" applyFill="1" applyBorder="1" applyAlignment="1">
      <alignment horizontal="center"/>
    </xf>
    <xf numFmtId="0" fontId="2" fillId="10" borderId="59" xfId="1" applyFont="1" applyFill="1" applyBorder="1" applyAlignment="1">
      <alignment vertical="center"/>
    </xf>
    <xf numFmtId="0" fontId="2" fillId="10" borderId="60" xfId="1" applyFont="1" applyFill="1" applyBorder="1" applyAlignment="1">
      <alignment horizontal="left" vertical="center"/>
    </xf>
    <xf numFmtId="0" fontId="2" fillId="10" borderId="28" xfId="0" applyFont="1" applyFill="1" applyBorder="1" applyAlignment="1">
      <alignment vertical="center"/>
    </xf>
    <xf numFmtId="0" fontId="2" fillId="10" borderId="28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22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11" borderId="44" xfId="1" applyFont="1" applyFill="1" applyBorder="1" applyAlignment="1">
      <alignment vertical="center"/>
    </xf>
    <xf numFmtId="0" fontId="2" fillId="11" borderId="48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0" fontId="2" fillId="3" borderId="58" xfId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58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1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164" fontId="2" fillId="3" borderId="52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61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164" fontId="2" fillId="3" borderId="53" xfId="0" applyNumberFormat="1" applyFont="1" applyFill="1" applyBorder="1" applyAlignment="1" applyProtection="1">
      <alignment horizontal="center" vertical="center"/>
    </xf>
    <xf numFmtId="165" fontId="2" fillId="3" borderId="5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6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55" xfId="1" applyNumberFormat="1" applyFont="1" applyFill="1" applyBorder="1" applyAlignment="1" applyProtection="1">
      <alignment horizontal="center"/>
    </xf>
    <xf numFmtId="164" fontId="2" fillId="3" borderId="66" xfId="1" applyNumberFormat="1" applyFont="1" applyFill="1" applyBorder="1" applyAlignment="1" applyProtection="1">
      <alignment horizontal="center"/>
    </xf>
    <xf numFmtId="164" fontId="2" fillId="3" borderId="67" xfId="1" applyNumberFormat="1" applyFont="1" applyFill="1" applyBorder="1" applyAlignment="1" applyProtection="1">
      <alignment horizontal="center"/>
    </xf>
    <xf numFmtId="164" fontId="2" fillId="3" borderId="64" xfId="0" applyNumberFormat="1" applyFont="1" applyFill="1" applyBorder="1" applyAlignment="1" applyProtection="1">
      <alignment horizontal="center"/>
    </xf>
    <xf numFmtId="2" fontId="2" fillId="12" borderId="55" xfId="1" applyNumberFormat="1" applyFont="1" applyFill="1" applyBorder="1" applyAlignment="1" applyProtection="1">
      <alignment horizontal="center" vertical="center"/>
    </xf>
    <xf numFmtId="0" fontId="4" fillId="0" borderId="62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2" fontId="2" fillId="0" borderId="55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63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49" xfId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63" xfId="1" applyFont="1" applyFill="1" applyBorder="1" applyAlignment="1" applyProtection="1">
      <alignment horizontal="left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2" fillId="5" borderId="69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5" fillId="0" borderId="22" xfId="3" applyNumberFormat="1" applyFont="1" applyFill="1" applyBorder="1" applyAlignment="1">
      <alignment horizontal="center"/>
    </xf>
    <xf numFmtId="0" fontId="5" fillId="0" borderId="22" xfId="6" applyNumberFormat="1" applyFont="1" applyFill="1" applyBorder="1" applyAlignment="1">
      <alignment horizontal="center"/>
    </xf>
    <xf numFmtId="2" fontId="2" fillId="12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1" xfId="3" applyNumberFormat="1" applyFont="1" applyFill="1" applyBorder="1" applyAlignment="1">
      <alignment horizontal="center"/>
    </xf>
    <xf numFmtId="0" fontId="5" fillId="0" borderId="21" xfId="6" applyNumberFormat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2" fontId="2" fillId="12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164" fontId="2" fillId="2" borderId="17" xfId="1" applyNumberFormat="1" applyFont="1" applyFill="1" applyBorder="1" applyAlignment="1" applyProtection="1">
      <alignment horizontal="center" vertical="center"/>
    </xf>
    <xf numFmtId="2" fontId="2" fillId="12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2" borderId="57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2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9" fontId="3" fillId="2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9" fontId="3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12" borderId="43" xfId="1" applyNumberFormat="1" applyFont="1" applyFill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7" xfId="3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 vertical="center"/>
    </xf>
    <xf numFmtId="2" fontId="4" fillId="0" borderId="17" xfId="1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9" fontId="3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57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9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9" fontId="3" fillId="0" borderId="3" xfId="1" applyNumberFormat="1" applyFont="1" applyFill="1" applyBorder="1" applyAlignment="1" applyProtection="1">
      <alignment horizontal="center" vertical="center"/>
      <protection locked="0"/>
    </xf>
    <xf numFmtId="2" fontId="2" fillId="0" borderId="70" xfId="1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2" borderId="66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 applyProtection="1">
      <alignment vertical="center"/>
      <protection locked="0"/>
    </xf>
    <xf numFmtId="0" fontId="2" fillId="0" borderId="63" xfId="1" applyFont="1" applyFill="1" applyBorder="1" applyAlignment="1" applyProtection="1">
      <alignment vertical="center"/>
      <protection locked="0"/>
    </xf>
    <xf numFmtId="0" fontId="2" fillId="7" borderId="6" xfId="1" applyFont="1" applyFill="1" applyBorder="1" applyAlignment="1" applyProtection="1">
      <alignment horizontal="center" vertical="center" wrapText="1"/>
    </xf>
    <xf numFmtId="0" fontId="2" fillId="3" borderId="29" xfId="1" applyFont="1" applyFill="1" applyBorder="1" applyAlignment="1" applyProtection="1">
      <alignment horizontal="center" vertical="center"/>
    </xf>
    <xf numFmtId="0" fontId="5" fillId="0" borderId="4" xfId="6" applyNumberFormat="1" applyFont="1" applyFill="1" applyBorder="1" applyAlignment="1">
      <alignment horizontal="center"/>
    </xf>
    <xf numFmtId="0" fontId="5" fillId="0" borderId="5" xfId="6" applyNumberFormat="1" applyFont="1" applyFill="1" applyBorder="1" applyAlignment="1">
      <alignment horizontal="center"/>
    </xf>
    <xf numFmtId="0" fontId="14" fillId="0" borderId="1" xfId="10" applyNumberFormat="1" applyFont="1" applyFill="1" applyBorder="1" applyAlignment="1">
      <alignment horizontal="center"/>
    </xf>
    <xf numFmtId="0" fontId="5" fillId="0" borderId="24" xfId="3" applyNumberFormat="1" applyFont="1" applyFill="1" applyBorder="1" applyAlignment="1">
      <alignment horizontal="center"/>
    </xf>
    <xf numFmtId="0" fontId="5" fillId="0" borderId="19" xfId="3" applyNumberFormat="1" applyFont="1" applyFill="1" applyBorder="1" applyAlignment="1">
      <alignment horizontal="center"/>
    </xf>
    <xf numFmtId="0" fontId="5" fillId="0" borderId="13" xfId="3" applyNumberFormat="1" applyFont="1" applyFill="1" applyBorder="1" applyAlignment="1">
      <alignment horizontal="center"/>
    </xf>
    <xf numFmtId="0" fontId="5" fillId="0" borderId="2" xfId="3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14" fillId="0" borderId="14" xfId="10" applyNumberFormat="1" applyFont="1" applyFill="1" applyBorder="1" applyAlignment="1">
      <alignment horizontal="center"/>
    </xf>
    <xf numFmtId="0" fontId="14" fillId="0" borderId="12" xfId="10" applyNumberFormat="1" applyFont="1" applyFill="1" applyBorder="1" applyAlignment="1">
      <alignment horizontal="center"/>
    </xf>
    <xf numFmtId="0" fontId="14" fillId="0" borderId="15" xfId="10" applyNumberFormat="1" applyFont="1" applyFill="1" applyBorder="1" applyAlignment="1">
      <alignment horizontal="center"/>
    </xf>
    <xf numFmtId="0" fontId="5" fillId="0" borderId="7" xfId="6" applyNumberFormat="1" applyFont="1" applyFill="1" applyBorder="1" applyAlignment="1">
      <alignment horizontal="center"/>
    </xf>
    <xf numFmtId="0" fontId="14" fillId="0" borderId="13" xfId="10" applyNumberFormat="1" applyFont="1" applyFill="1" applyBorder="1" applyAlignment="1">
      <alignment horizontal="center"/>
    </xf>
    <xf numFmtId="0" fontId="14" fillId="0" borderId="2" xfId="10" applyNumberFormat="1" applyFont="1" applyFill="1" applyBorder="1" applyAlignment="1">
      <alignment horizontal="center"/>
    </xf>
    <xf numFmtId="0" fontId="5" fillId="0" borderId="14" xfId="3" applyNumberFormat="1" applyFont="1" applyFill="1" applyBorder="1" applyAlignment="1">
      <alignment horizontal="center"/>
    </xf>
    <xf numFmtId="0" fontId="5" fillId="0" borderId="15" xfId="3" applyNumberFormat="1" applyFont="1" applyFill="1" applyBorder="1" applyAlignment="1">
      <alignment horizontal="center"/>
    </xf>
    <xf numFmtId="0" fontId="5" fillId="0" borderId="18" xfId="3" applyNumberFormat="1" applyFont="1" applyFill="1" applyBorder="1" applyAlignment="1">
      <alignment horizontal="center"/>
    </xf>
    <xf numFmtId="0" fontId="5" fillId="0" borderId="58" xfId="6" applyNumberFormat="1" applyFont="1" applyFill="1" applyBorder="1" applyAlignment="1">
      <alignment horizontal="center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24" xfId="6" applyNumberFormat="1" applyFont="1" applyFill="1" applyBorder="1" applyAlignment="1">
      <alignment horizontal="center"/>
    </xf>
    <xf numFmtId="0" fontId="5" fillId="0" borderId="13" xfId="6" applyNumberFormat="1" applyFont="1" applyFill="1" applyBorder="1" applyAlignment="1">
      <alignment horizontal="center"/>
    </xf>
    <xf numFmtId="0" fontId="5" fillId="0" borderId="14" xfId="6" applyNumberFormat="1" applyFont="1" applyFill="1" applyBorder="1" applyAlignment="1">
      <alignment horizontal="center"/>
    </xf>
    <xf numFmtId="0" fontId="5" fillId="0" borderId="3" xfId="3" applyNumberFormat="1" applyFont="1" applyFill="1" applyBorder="1" applyAlignment="1">
      <alignment horizontal="center"/>
    </xf>
    <xf numFmtId="0" fontId="14" fillId="0" borderId="3" xfId="10" applyNumberFormat="1" applyFont="1" applyFill="1" applyBorder="1" applyAlignment="1">
      <alignment horizontal="center"/>
    </xf>
    <xf numFmtId="0" fontId="14" fillId="0" borderId="17" xfId="10" applyNumberFormat="1" applyFont="1" applyFill="1" applyBorder="1" applyAlignment="1">
      <alignment horizontal="center"/>
    </xf>
    <xf numFmtId="0" fontId="16" fillId="0" borderId="1" xfId="11" applyNumberFormat="1" applyFont="1" applyFill="1" applyBorder="1" applyAlignment="1">
      <alignment horizontal="center"/>
    </xf>
    <xf numFmtId="0" fontId="16" fillId="0" borderId="24" xfId="11" applyNumberFormat="1" applyFont="1" applyFill="1" applyBorder="1" applyAlignment="1">
      <alignment horizontal="center"/>
    </xf>
    <xf numFmtId="0" fontId="16" fillId="0" borderId="21" xfId="11" applyNumberFormat="1" applyFont="1" applyFill="1" applyBorder="1" applyAlignment="1">
      <alignment horizontal="center"/>
    </xf>
    <xf numFmtId="0" fontId="16" fillId="0" borderId="13" xfId="11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5" fillId="0" borderId="68" xfId="0" applyNumberFormat="1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</xf>
    <xf numFmtId="165" fontId="2" fillId="3" borderId="71" xfId="0" applyNumberFormat="1" applyFont="1" applyFill="1" applyBorder="1" applyAlignment="1" applyProtection="1">
      <alignment horizontal="center" vertical="center"/>
    </xf>
    <xf numFmtId="0" fontId="2" fillId="3" borderId="72" xfId="0" applyFont="1" applyFill="1" applyBorder="1" applyAlignment="1" applyProtection="1">
      <alignment horizontal="center" vertical="center"/>
    </xf>
    <xf numFmtId="0" fontId="2" fillId="3" borderId="72" xfId="0" applyNumberFormat="1" applyFont="1" applyFill="1" applyBorder="1" applyAlignment="1" applyProtection="1">
      <alignment horizontal="center" vertical="center"/>
    </xf>
    <xf numFmtId="164" fontId="2" fillId="3" borderId="73" xfId="0" applyNumberFormat="1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4" fontId="3" fillId="0" borderId="15" xfId="0" applyNumberFormat="1" applyFont="1" applyFill="1" applyBorder="1" applyAlignment="1" applyProtection="1">
      <alignment horizontal="center" vertical="center"/>
    </xf>
    <xf numFmtId="1" fontId="2" fillId="3" borderId="71" xfId="0" applyNumberFormat="1" applyFont="1" applyFill="1" applyBorder="1" applyAlignment="1" applyProtection="1">
      <alignment horizontal="center" vertical="center"/>
    </xf>
    <xf numFmtId="1" fontId="2" fillId="3" borderId="72" xfId="0" applyNumberFormat="1" applyFont="1" applyFill="1" applyBorder="1" applyAlignment="1" applyProtection="1">
      <alignment horizontal="center" vertical="center"/>
    </xf>
    <xf numFmtId="0" fontId="4" fillId="7" borderId="14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 wrapText="1"/>
    </xf>
    <xf numFmtId="0" fontId="2" fillId="7" borderId="3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24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/>
    </xf>
    <xf numFmtId="0" fontId="0" fillId="0" borderId="34" xfId="0" applyBorder="1"/>
    <xf numFmtId="0" fontId="2" fillId="10" borderId="10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 vertical="center" wrapText="1"/>
    </xf>
    <xf numFmtId="0" fontId="2" fillId="11" borderId="40" xfId="1" applyFont="1" applyFill="1" applyBorder="1" applyAlignment="1">
      <alignment horizontal="center" vertical="center" wrapText="1"/>
    </xf>
    <xf numFmtId="0" fontId="2" fillId="11" borderId="10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8" borderId="40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7" borderId="12" xfId="1" applyFont="1" applyFill="1" applyBorder="1" applyAlignment="1" applyProtection="1">
      <alignment horizontal="center" vertical="center" wrapText="1"/>
    </xf>
    <xf numFmtId="0" fontId="4" fillId="7" borderId="15" xfId="1" applyFont="1" applyFill="1" applyBorder="1" applyAlignment="1" applyProtection="1">
      <alignment horizontal="center" vertical="center" wrapText="1"/>
    </xf>
    <xf numFmtId="0" fontId="2" fillId="7" borderId="24" xfId="1" applyFont="1" applyFill="1" applyBorder="1" applyAlignment="1" applyProtection="1">
      <alignment horizontal="center" vertical="center" wrapText="1"/>
    </xf>
    <xf numFmtId="0" fontId="2" fillId="7" borderId="21" xfId="1" applyFont="1" applyFill="1" applyBorder="1" applyAlignment="1" applyProtection="1">
      <alignment horizontal="center" vertical="center" wrapText="1"/>
    </xf>
    <xf numFmtId="0" fontId="2" fillId="7" borderId="19" xfId="1" applyFont="1" applyFill="1" applyBorder="1" applyAlignment="1" applyProtection="1">
      <alignment horizontal="center" vertical="center" wrapText="1"/>
    </xf>
    <xf numFmtId="0" fontId="2" fillId="5" borderId="65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8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56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3" borderId="64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64" xfId="0" applyFont="1" applyFill="1" applyBorder="1" applyAlignment="1" applyProtection="1">
      <alignment horizontal="center" vertical="center"/>
    </xf>
    <xf numFmtId="0" fontId="4" fillId="3" borderId="70" xfId="0" applyFont="1" applyFill="1" applyBorder="1" applyAlignment="1" applyProtection="1">
      <alignment horizontal="center" vertical="center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42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8" borderId="64" xfId="1" applyFont="1" applyFill="1" applyBorder="1" applyAlignment="1" applyProtection="1">
      <alignment horizontal="center" vertical="center" wrapText="1"/>
      <protection locked="0"/>
    </xf>
    <xf numFmtId="0" fontId="4" fillId="7" borderId="14" xfId="1" applyFont="1" applyFill="1" applyBorder="1" applyAlignment="1" applyProtection="1">
      <alignment horizontal="center" vertical="center" wrapText="1"/>
    </xf>
    <xf numFmtId="0" fontId="2" fillId="7" borderId="20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1"/>
    <cellStyle name="Normal 3" xfId="3"/>
    <cellStyle name="Normal 4" xfId="6"/>
    <cellStyle name="Normal 4 2" xfId="9"/>
    <cellStyle name="Normal 5" xfId="7"/>
    <cellStyle name="Normal 6" xfId="10"/>
    <cellStyle name="Normal 7" xfId="11"/>
    <cellStyle name="Percent 2" xfId="2"/>
    <cellStyle name="Percent 3" xfId="4"/>
    <cellStyle name="Percent 3 2" xfId="8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>
      <c r="A1" s="374" t="s">
        <v>36</v>
      </c>
      <c r="B1" s="375"/>
      <c r="C1" s="374" t="s">
        <v>0</v>
      </c>
      <c r="D1" s="380" t="s">
        <v>1</v>
      </c>
      <c r="E1" s="381"/>
      <c r="F1" s="381" t="s">
        <v>2</v>
      </c>
      <c r="G1" s="382"/>
      <c r="H1" s="380" t="s">
        <v>1</v>
      </c>
      <c r="I1" s="381"/>
      <c r="J1" s="381" t="s">
        <v>2</v>
      </c>
      <c r="K1" s="383"/>
    </row>
    <row r="2" spans="1:11" ht="22.5">
      <c r="A2" s="376"/>
      <c r="B2" s="377"/>
      <c r="C2" s="376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>
      <c r="A3" s="378"/>
      <c r="B3" s="379"/>
      <c r="C3" s="378"/>
      <c r="D3" s="371" t="s">
        <v>48</v>
      </c>
      <c r="E3" s="372"/>
      <c r="F3" s="372"/>
      <c r="G3" s="391"/>
      <c r="H3" s="371" t="s">
        <v>5</v>
      </c>
      <c r="I3" s="372"/>
      <c r="J3" s="372"/>
      <c r="K3" s="373"/>
    </row>
    <row r="4" spans="1:11" ht="15" customHeight="1">
      <c r="A4" s="392" t="s">
        <v>71</v>
      </c>
      <c r="B4" s="393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>
      <c r="A5" s="392"/>
      <c r="B5" s="393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>
      <c r="A6" s="392"/>
      <c r="B6" s="393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>
      <c r="A7" s="392"/>
      <c r="B7" s="393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>
      <c r="A8" s="392"/>
      <c r="B8" s="393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>
      <c r="A9" s="392"/>
      <c r="B9" s="393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>
      <c r="A10" s="392"/>
      <c r="B10" s="393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>
      <c r="A11" s="392"/>
      <c r="B11" s="393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>
      <c r="A12" s="392"/>
      <c r="B12" s="393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>
      <c r="A13" s="394" t="s">
        <v>42</v>
      </c>
      <c r="B13" s="395"/>
      <c r="C13" s="396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>
      <c r="A14" s="397" t="s">
        <v>37</v>
      </c>
      <c r="B14" s="398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>
      <c r="A15" s="397"/>
      <c r="B15" s="398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>
      <c r="A16" s="397"/>
      <c r="B16" s="398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>
      <c r="A17" s="397"/>
      <c r="B17" s="398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>
      <c r="A18" s="397"/>
      <c r="B18" s="398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>
      <c r="A19" s="397"/>
      <c r="B19" s="398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>
      <c r="A20" s="397"/>
      <c r="B20" s="398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>
      <c r="A21" s="397"/>
      <c r="B21" s="398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>
      <c r="A22" s="397"/>
      <c r="B22" s="398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>
      <c r="A23" s="397"/>
      <c r="B23" s="398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>
      <c r="A24" s="397"/>
      <c r="B24" s="398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>
      <c r="A25" s="397"/>
      <c r="B25" s="398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>
      <c r="A26" s="399"/>
      <c r="B26" s="400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>
      <c r="A27" s="394" t="s">
        <v>42</v>
      </c>
      <c r="B27" s="395"/>
      <c r="C27" s="396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>
      <c r="A28" s="401" t="s">
        <v>38</v>
      </c>
      <c r="B28" s="402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>
      <c r="A29" s="401"/>
      <c r="B29" s="402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>
      <c r="A30" s="401"/>
      <c r="B30" s="402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>
      <c r="A31" s="401"/>
      <c r="B31" s="402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>
      <c r="A32" s="401"/>
      <c r="B32" s="402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>
      <c r="A33" s="401"/>
      <c r="B33" s="402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>
      <c r="A34" s="401"/>
      <c r="B34" s="402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>
      <c r="A35" s="401"/>
      <c r="B35" s="402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>
      <c r="A36" s="401"/>
      <c r="B36" s="402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>
      <c r="A37" s="403" t="s">
        <v>42</v>
      </c>
      <c r="B37" s="404"/>
      <c r="C37" s="405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>
      <c r="A38" s="384" t="s">
        <v>50</v>
      </c>
      <c r="B38" s="386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>
      <c r="A39" s="385"/>
      <c r="B39" s="386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>
      <c r="A40" s="385"/>
      <c r="B40" s="386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>
      <c r="A41" s="385"/>
      <c r="B41" s="386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>
      <c r="A42" s="385"/>
      <c r="B42" s="386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>
      <c r="A43" s="385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>
      <c r="A44" s="385"/>
      <c r="B44" s="387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>
      <c r="A45" s="385"/>
      <c r="B45" s="387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>
      <c r="A46" s="385"/>
      <c r="B46" s="387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>
      <c r="A47" s="385"/>
      <c r="B47" s="387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>
      <c r="A48" s="385"/>
      <c r="B48" s="387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>
      <c r="A49" s="388" t="s">
        <v>42</v>
      </c>
      <c r="B49" s="389"/>
      <c r="C49" s="390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>
      <c r="A51" s="412" t="s">
        <v>72</v>
      </c>
      <c r="B51" s="413"/>
      <c r="C51" s="414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>
      <c r="A52" s="415" t="s">
        <v>44</v>
      </c>
      <c r="B52" s="416"/>
      <c r="C52" s="417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>
      <c r="A53" s="418" t="s">
        <v>45</v>
      </c>
      <c r="B53" s="419"/>
      <c r="C53" s="420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>
      <c r="A54" s="406" t="s">
        <v>46</v>
      </c>
      <c r="B54" s="407"/>
      <c r="C54" s="408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>
      <c r="A55" s="409" t="s">
        <v>43</v>
      </c>
      <c r="B55" s="410"/>
      <c r="C55" s="411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A54:C54"/>
    <mergeCell ref="A55:C55"/>
    <mergeCell ref="A51:C51"/>
    <mergeCell ref="A52:C52"/>
    <mergeCell ref="A53:C53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H3:K3"/>
    <mergeCell ref="A1:B3"/>
    <mergeCell ref="C1:C3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55"/>
  <sheetViews>
    <sheetView tabSelected="1" zoomScaleNormal="100" workbookViewId="0">
      <pane xSplit="3" ySplit="3" topLeftCell="T19" activePane="bottomRight" state="frozen"/>
      <selection pane="topRight" activeCell="D1" sqref="D1"/>
      <selection pane="bottomLeft" activeCell="A4" sqref="A4"/>
      <selection pane="bottomRight" activeCell="AJ36" sqref="AJ36"/>
    </sheetView>
  </sheetViews>
  <sheetFormatPr defaultRowHeight="1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11" width="8.42578125" style="78" customWidth="1"/>
    <col min="12" max="13" width="8.28515625" style="78" customWidth="1"/>
    <col min="14" max="14" width="7" style="78" customWidth="1"/>
    <col min="15" max="15" width="7.28515625" style="78" customWidth="1"/>
    <col min="16" max="19" width="8.42578125" style="78" customWidth="1"/>
    <col min="20" max="25" width="6.140625" style="78" customWidth="1"/>
    <col min="26" max="26" width="7" style="78" hidden="1" customWidth="1"/>
    <col min="27" max="28" width="6.5703125" style="78" customWidth="1"/>
    <col min="29" max="29" width="7.28515625" style="78" customWidth="1"/>
    <col min="30" max="30" width="7" style="78" customWidth="1"/>
    <col min="31" max="31" width="6.7109375" style="78" customWidth="1"/>
    <col min="32" max="32" width="6.42578125" style="78" customWidth="1"/>
    <col min="33" max="33" width="5.140625" style="103" customWidth="1"/>
    <col min="34" max="34" width="8.28515625" style="78" customWidth="1"/>
    <col min="35" max="16384" width="9.140625" style="78"/>
  </cols>
  <sheetData>
    <row r="1" spans="1:34" ht="64.5" customHeight="1">
      <c r="A1" s="481" t="s">
        <v>36</v>
      </c>
      <c r="B1" s="486"/>
      <c r="C1" s="481" t="s">
        <v>0</v>
      </c>
      <c r="D1" s="423" t="s">
        <v>1</v>
      </c>
      <c r="E1" s="424"/>
      <c r="F1" s="424"/>
      <c r="G1" s="424"/>
      <c r="H1" s="424"/>
      <c r="I1" s="424"/>
      <c r="J1" s="424"/>
      <c r="K1" s="506"/>
      <c r="L1" s="423" t="s">
        <v>2</v>
      </c>
      <c r="M1" s="424"/>
      <c r="N1" s="424"/>
      <c r="O1" s="424"/>
      <c r="P1" s="424"/>
      <c r="Q1" s="424"/>
      <c r="R1" s="424"/>
      <c r="S1" s="425"/>
      <c r="T1" s="432" t="s">
        <v>61</v>
      </c>
      <c r="U1" s="435" t="s">
        <v>58</v>
      </c>
      <c r="V1" s="438" t="s">
        <v>62</v>
      </c>
      <c r="W1" s="441" t="s">
        <v>59</v>
      </c>
      <c r="X1" s="429" t="s">
        <v>63</v>
      </c>
      <c r="Y1" s="426" t="s">
        <v>60</v>
      </c>
      <c r="Z1" s="195"/>
      <c r="AA1" s="455" t="s">
        <v>81</v>
      </c>
      <c r="AB1" s="450" t="s">
        <v>82</v>
      </c>
      <c r="AC1" s="458" t="s">
        <v>80</v>
      </c>
      <c r="AD1" s="453" t="s">
        <v>79</v>
      </c>
      <c r="AE1" s="444" t="s">
        <v>56</v>
      </c>
      <c r="AF1" s="445"/>
      <c r="AG1" s="445"/>
      <c r="AH1" s="446"/>
    </row>
    <row r="2" spans="1:34" ht="22.5">
      <c r="A2" s="482"/>
      <c r="B2" s="487"/>
      <c r="C2" s="482"/>
      <c r="D2" s="104" t="s">
        <v>3</v>
      </c>
      <c r="E2" s="105" t="s">
        <v>4</v>
      </c>
      <c r="F2" s="105" t="s">
        <v>3</v>
      </c>
      <c r="G2" s="105" t="s">
        <v>4</v>
      </c>
      <c r="H2" s="105" t="s">
        <v>3</v>
      </c>
      <c r="I2" s="105" t="s">
        <v>4</v>
      </c>
      <c r="J2" s="105" t="s">
        <v>3</v>
      </c>
      <c r="K2" s="318" t="s">
        <v>4</v>
      </c>
      <c r="L2" s="104" t="s">
        <v>3</v>
      </c>
      <c r="M2" s="105" t="s">
        <v>4</v>
      </c>
      <c r="N2" s="105" t="s">
        <v>3</v>
      </c>
      <c r="O2" s="105" t="s">
        <v>4</v>
      </c>
      <c r="P2" s="105" t="s">
        <v>3</v>
      </c>
      <c r="Q2" s="105" t="s">
        <v>4</v>
      </c>
      <c r="R2" s="105" t="s">
        <v>3</v>
      </c>
      <c r="S2" s="106" t="s">
        <v>4</v>
      </c>
      <c r="T2" s="433"/>
      <c r="U2" s="436"/>
      <c r="V2" s="439"/>
      <c r="W2" s="442"/>
      <c r="X2" s="430"/>
      <c r="Y2" s="427"/>
      <c r="Z2" s="196"/>
      <c r="AA2" s="456"/>
      <c r="AB2" s="451"/>
      <c r="AC2" s="459"/>
      <c r="AD2" s="454"/>
      <c r="AE2" s="447"/>
      <c r="AF2" s="448"/>
      <c r="AG2" s="448"/>
      <c r="AH2" s="449"/>
    </row>
    <row r="3" spans="1:34" ht="32.25" customHeight="1" thickBot="1">
      <c r="A3" s="488"/>
      <c r="B3" s="489"/>
      <c r="C3" s="482"/>
      <c r="D3" s="505" t="s">
        <v>48</v>
      </c>
      <c r="E3" s="421"/>
      <c r="F3" s="421" t="s">
        <v>5</v>
      </c>
      <c r="G3" s="421"/>
      <c r="H3" s="421" t="s">
        <v>88</v>
      </c>
      <c r="I3" s="421"/>
      <c r="J3" s="421" t="s">
        <v>89</v>
      </c>
      <c r="K3" s="507"/>
      <c r="L3" s="505" t="s">
        <v>48</v>
      </c>
      <c r="M3" s="421"/>
      <c r="N3" s="421" t="s">
        <v>5</v>
      </c>
      <c r="O3" s="421"/>
      <c r="P3" s="421" t="s">
        <v>88</v>
      </c>
      <c r="Q3" s="421"/>
      <c r="R3" s="421" t="s">
        <v>89</v>
      </c>
      <c r="S3" s="422"/>
      <c r="T3" s="434"/>
      <c r="U3" s="437"/>
      <c r="V3" s="440"/>
      <c r="W3" s="443"/>
      <c r="X3" s="431"/>
      <c r="Y3" s="428"/>
      <c r="Z3" s="227"/>
      <c r="AA3" s="457"/>
      <c r="AB3" s="452"/>
      <c r="AC3" s="459"/>
      <c r="AD3" s="454"/>
      <c r="AE3" s="228" t="s">
        <v>3</v>
      </c>
      <c r="AF3" s="229" t="s">
        <v>4</v>
      </c>
      <c r="AG3" s="230" t="s">
        <v>55</v>
      </c>
      <c r="AH3" s="231" t="s">
        <v>57</v>
      </c>
    </row>
    <row r="4" spans="1:34" ht="15" customHeight="1">
      <c r="A4" s="497" t="s">
        <v>85</v>
      </c>
      <c r="B4" s="498"/>
      <c r="C4" s="203" t="s">
        <v>13</v>
      </c>
      <c r="D4" s="323">
        <v>701</v>
      </c>
      <c r="E4" s="239">
        <v>662</v>
      </c>
      <c r="F4" s="239">
        <v>368</v>
      </c>
      <c r="G4" s="239">
        <v>346</v>
      </c>
      <c r="H4" s="239">
        <v>0</v>
      </c>
      <c r="I4" s="239">
        <v>0</v>
      </c>
      <c r="J4" s="239">
        <v>0</v>
      </c>
      <c r="K4" s="324">
        <v>0</v>
      </c>
      <c r="L4" s="345">
        <v>504</v>
      </c>
      <c r="M4" s="240">
        <v>557</v>
      </c>
      <c r="N4" s="240">
        <v>244</v>
      </c>
      <c r="O4" s="240">
        <v>232</v>
      </c>
      <c r="P4" s="239">
        <v>0</v>
      </c>
      <c r="Q4" s="239">
        <v>0</v>
      </c>
      <c r="R4" s="239">
        <v>0</v>
      </c>
      <c r="S4" s="324">
        <v>0</v>
      </c>
      <c r="T4" s="339">
        <v>51</v>
      </c>
      <c r="U4" s="242">
        <f>T4/(T4+V4+X4)</f>
        <v>0.82258064516129037</v>
      </c>
      <c r="V4" s="241">
        <v>11</v>
      </c>
      <c r="W4" s="204">
        <f>V4/(T4+V4+X4)</f>
        <v>0.17741935483870969</v>
      </c>
      <c r="X4" s="205">
        <v>0</v>
      </c>
      <c r="Y4" s="204">
        <f>X4/(T4+V4+X4)</f>
        <v>0</v>
      </c>
      <c r="Z4" s="243">
        <f>T4+V4+X4</f>
        <v>62</v>
      </c>
      <c r="AA4" s="244">
        <v>0</v>
      </c>
      <c r="AB4" s="245">
        <f>AA4/(T4+V4+X4)</f>
        <v>0</v>
      </c>
      <c r="AC4" s="244">
        <v>0</v>
      </c>
      <c r="AD4" s="245">
        <f>AC4/(T4+V4+X4)</f>
        <v>0</v>
      </c>
      <c r="AE4" s="311" t="s">
        <v>54</v>
      </c>
      <c r="AF4" s="244" t="s">
        <v>54</v>
      </c>
      <c r="AG4" s="309" t="s">
        <v>54</v>
      </c>
      <c r="AH4" s="246" t="s">
        <v>54</v>
      </c>
    </row>
    <row r="5" spans="1:34" s="209" customFormat="1" ht="15" customHeight="1">
      <c r="A5" s="499"/>
      <c r="B5" s="500"/>
      <c r="C5" s="210" t="s">
        <v>6</v>
      </c>
      <c r="D5" s="325">
        <v>124</v>
      </c>
      <c r="E5" s="185">
        <v>107</v>
      </c>
      <c r="F5" s="185">
        <v>62</v>
      </c>
      <c r="G5" s="185">
        <v>69</v>
      </c>
      <c r="H5" s="185">
        <v>0</v>
      </c>
      <c r="I5" s="185">
        <v>0</v>
      </c>
      <c r="J5" s="185">
        <v>0</v>
      </c>
      <c r="K5" s="326">
        <v>0</v>
      </c>
      <c r="L5" s="346">
        <v>93</v>
      </c>
      <c r="M5" s="186">
        <v>88</v>
      </c>
      <c r="N5" s="186">
        <v>62</v>
      </c>
      <c r="O5" s="186">
        <v>67</v>
      </c>
      <c r="P5" s="185">
        <v>0</v>
      </c>
      <c r="Q5" s="185">
        <v>0</v>
      </c>
      <c r="R5" s="185">
        <v>0</v>
      </c>
      <c r="S5" s="326">
        <v>0</v>
      </c>
      <c r="T5" s="340">
        <v>58</v>
      </c>
      <c r="U5" s="189">
        <f t="shared" ref="U5:U22" si="0">T5/(T5+V5+X5)</f>
        <v>0.93548387096774188</v>
      </c>
      <c r="V5" s="91">
        <v>4</v>
      </c>
      <c r="W5" s="189">
        <f t="shared" ref="W5:W22" si="1">V5/(T5+V5+X5)</f>
        <v>6.4516129032258063E-2</v>
      </c>
      <c r="X5" s="180">
        <v>0</v>
      </c>
      <c r="Y5" s="189">
        <f t="shared" ref="Y5:Y22" si="2">X5/(T5+V5+X5)</f>
        <v>0</v>
      </c>
      <c r="Z5" s="236">
        <f>T5+V5+X5</f>
        <v>62</v>
      </c>
      <c r="AA5" s="84">
        <v>0</v>
      </c>
      <c r="AB5" s="237">
        <f>AA5/(T5+V5+X5)</f>
        <v>0</v>
      </c>
      <c r="AC5" s="84">
        <v>0</v>
      </c>
      <c r="AD5" s="237">
        <f>AC5/(T5+V5+X5)</f>
        <v>0</v>
      </c>
      <c r="AE5" s="305">
        <v>172.5</v>
      </c>
      <c r="AF5" s="238">
        <f t="shared" ref="AF5:AF9" si="3">AE5-AG5</f>
        <v>90</v>
      </c>
      <c r="AG5" s="307">
        <v>82.5</v>
      </c>
      <c r="AH5" s="214">
        <f t="shared" ref="AH5" si="4">AG5/AE5</f>
        <v>0.47826086956521741</v>
      </c>
    </row>
    <row r="6" spans="1:34" s="209" customFormat="1" ht="15" customHeight="1">
      <c r="A6" s="499"/>
      <c r="B6" s="500"/>
      <c r="C6" s="210" t="s">
        <v>8</v>
      </c>
      <c r="D6" s="325">
        <v>116</v>
      </c>
      <c r="E6" s="185">
        <v>107</v>
      </c>
      <c r="F6" s="185">
        <v>62</v>
      </c>
      <c r="G6" s="185">
        <v>63</v>
      </c>
      <c r="H6" s="185">
        <v>0</v>
      </c>
      <c r="I6" s="185">
        <v>0</v>
      </c>
      <c r="J6" s="185">
        <v>0</v>
      </c>
      <c r="K6" s="326">
        <v>0</v>
      </c>
      <c r="L6" s="346">
        <v>93</v>
      </c>
      <c r="M6" s="186">
        <v>90</v>
      </c>
      <c r="N6" s="186">
        <v>62</v>
      </c>
      <c r="O6" s="186">
        <v>67</v>
      </c>
      <c r="P6" s="185">
        <v>0</v>
      </c>
      <c r="Q6" s="185">
        <v>0</v>
      </c>
      <c r="R6" s="185">
        <v>0</v>
      </c>
      <c r="S6" s="326">
        <v>0</v>
      </c>
      <c r="T6" s="340">
        <v>50</v>
      </c>
      <c r="U6" s="189">
        <f>T6/(T6+V6+X6)</f>
        <v>0.80645161290322576</v>
      </c>
      <c r="V6" s="91">
        <v>12</v>
      </c>
      <c r="W6" s="189">
        <f>V6/(T6+V6+X6)</f>
        <v>0.19354838709677419</v>
      </c>
      <c r="X6" s="91">
        <v>0</v>
      </c>
      <c r="Y6" s="189">
        <f>X6/(T6+V6+X6)</f>
        <v>0</v>
      </c>
      <c r="Z6" s="236">
        <f>T6+V6+X6</f>
        <v>62</v>
      </c>
      <c r="AA6" s="84">
        <v>0</v>
      </c>
      <c r="AB6" s="237">
        <f>AA6/(T6+V6+X6)</f>
        <v>0</v>
      </c>
      <c r="AC6" s="84">
        <v>0</v>
      </c>
      <c r="AD6" s="237">
        <f>AC6/(T6+V6+X6)</f>
        <v>0</v>
      </c>
      <c r="AE6" s="305">
        <v>172.5</v>
      </c>
      <c r="AF6" s="238">
        <f>AE6-AG6</f>
        <v>112.5</v>
      </c>
      <c r="AG6" s="307">
        <v>60</v>
      </c>
      <c r="AH6" s="214">
        <f>AG6/AE6</f>
        <v>0.34782608695652173</v>
      </c>
    </row>
    <row r="7" spans="1:34" s="209" customFormat="1" ht="15" customHeight="1">
      <c r="A7" s="499"/>
      <c r="B7" s="500"/>
      <c r="C7" s="210" t="s">
        <v>87</v>
      </c>
      <c r="D7" s="325">
        <v>116</v>
      </c>
      <c r="E7" s="185">
        <v>95</v>
      </c>
      <c r="F7" s="185">
        <v>62</v>
      </c>
      <c r="G7" s="185">
        <v>63</v>
      </c>
      <c r="H7" s="185">
        <v>0</v>
      </c>
      <c r="I7" s="185">
        <v>0</v>
      </c>
      <c r="J7" s="185">
        <v>0</v>
      </c>
      <c r="K7" s="326">
        <v>0</v>
      </c>
      <c r="L7" s="346">
        <v>93</v>
      </c>
      <c r="M7" s="186">
        <v>93</v>
      </c>
      <c r="N7" s="186">
        <v>62</v>
      </c>
      <c r="O7" s="186">
        <v>63</v>
      </c>
      <c r="P7" s="185">
        <v>0</v>
      </c>
      <c r="Q7" s="185">
        <v>0</v>
      </c>
      <c r="R7" s="185">
        <v>0</v>
      </c>
      <c r="S7" s="326">
        <v>0</v>
      </c>
      <c r="T7" s="340">
        <v>55</v>
      </c>
      <c r="U7" s="189">
        <f>T7/(T7+V7+X7)</f>
        <v>0.88709677419354838</v>
      </c>
      <c r="V7" s="91">
        <v>7</v>
      </c>
      <c r="W7" s="189">
        <f>V7/(T7+V7+X7)</f>
        <v>0.11290322580645161</v>
      </c>
      <c r="X7" s="91">
        <v>0</v>
      </c>
      <c r="Y7" s="189">
        <f>X7/(T7+V7+X7)</f>
        <v>0</v>
      </c>
      <c r="Z7" s="236">
        <f>T7+V7+X7</f>
        <v>62</v>
      </c>
      <c r="AA7" s="84">
        <v>0</v>
      </c>
      <c r="AB7" s="237">
        <f>AA7/(T7+V7+X7)</f>
        <v>0</v>
      </c>
      <c r="AC7" s="84">
        <v>0</v>
      </c>
      <c r="AD7" s="237">
        <f>AC7/(T7+V7+X7)</f>
        <v>0</v>
      </c>
      <c r="AE7" s="305">
        <v>172.5</v>
      </c>
      <c r="AF7" s="238">
        <f>AE7-AG7</f>
        <v>52.5</v>
      </c>
      <c r="AG7" s="307">
        <v>120</v>
      </c>
      <c r="AH7" s="214">
        <f>AG7/AE7</f>
        <v>0.69565217391304346</v>
      </c>
    </row>
    <row r="8" spans="1:34" s="209" customFormat="1" ht="15" customHeight="1">
      <c r="A8" s="499"/>
      <c r="B8" s="500"/>
      <c r="C8" s="210" t="s">
        <v>7</v>
      </c>
      <c r="D8" s="325">
        <v>116</v>
      </c>
      <c r="E8" s="185">
        <v>110</v>
      </c>
      <c r="F8" s="185">
        <v>62</v>
      </c>
      <c r="G8" s="185">
        <v>64</v>
      </c>
      <c r="H8" s="185">
        <v>0</v>
      </c>
      <c r="I8" s="185">
        <v>0</v>
      </c>
      <c r="J8" s="185">
        <v>0</v>
      </c>
      <c r="K8" s="326">
        <v>0</v>
      </c>
      <c r="L8" s="346">
        <v>93</v>
      </c>
      <c r="M8" s="186">
        <v>95</v>
      </c>
      <c r="N8" s="186">
        <v>62</v>
      </c>
      <c r="O8" s="186">
        <v>65</v>
      </c>
      <c r="P8" s="185">
        <v>0</v>
      </c>
      <c r="Q8" s="185">
        <v>0</v>
      </c>
      <c r="R8" s="185">
        <v>0</v>
      </c>
      <c r="S8" s="326">
        <v>0</v>
      </c>
      <c r="T8" s="340">
        <v>58</v>
      </c>
      <c r="U8" s="189">
        <f t="shared" si="0"/>
        <v>0.93548387096774188</v>
      </c>
      <c r="V8" s="91">
        <v>4</v>
      </c>
      <c r="W8" s="189">
        <f t="shared" si="1"/>
        <v>6.4516129032258063E-2</v>
      </c>
      <c r="X8" s="91">
        <v>0</v>
      </c>
      <c r="Y8" s="189">
        <f t="shared" si="2"/>
        <v>0</v>
      </c>
      <c r="Z8" s="236">
        <f t="shared" ref="Z8:Z43" si="5">T8+V8+X8</f>
        <v>62</v>
      </c>
      <c r="AA8" s="84">
        <v>0</v>
      </c>
      <c r="AB8" s="237">
        <f t="shared" ref="AB8:AB22" si="6">AA8/(T8+V8+X8)</f>
        <v>0</v>
      </c>
      <c r="AC8" s="84">
        <v>0</v>
      </c>
      <c r="AD8" s="237">
        <f t="shared" ref="AD8:AD22" si="7">AC8/(T8+V8+X8)</f>
        <v>0</v>
      </c>
      <c r="AE8" s="305">
        <v>172.5</v>
      </c>
      <c r="AF8" s="238">
        <f t="shared" si="3"/>
        <v>135</v>
      </c>
      <c r="AG8" s="307">
        <v>37.5</v>
      </c>
      <c r="AH8" s="214">
        <f t="shared" ref="AH8" si="8">AG8/AE8</f>
        <v>0.21739130434782608</v>
      </c>
    </row>
    <row r="9" spans="1:34" s="209" customFormat="1" ht="15" customHeight="1">
      <c r="A9" s="499"/>
      <c r="B9" s="500"/>
      <c r="C9" s="210" t="s">
        <v>51</v>
      </c>
      <c r="D9" s="325">
        <v>209</v>
      </c>
      <c r="E9" s="185">
        <v>195</v>
      </c>
      <c r="F9" s="185">
        <v>217</v>
      </c>
      <c r="G9" s="185">
        <v>235</v>
      </c>
      <c r="H9" s="185">
        <v>0</v>
      </c>
      <c r="I9" s="185">
        <v>0</v>
      </c>
      <c r="J9" s="185">
        <v>0</v>
      </c>
      <c r="K9" s="326">
        <v>8</v>
      </c>
      <c r="L9" s="346">
        <v>186</v>
      </c>
      <c r="M9" s="186">
        <v>181</v>
      </c>
      <c r="N9" s="186">
        <v>93</v>
      </c>
      <c r="O9" s="186">
        <v>112</v>
      </c>
      <c r="P9" s="185">
        <v>0</v>
      </c>
      <c r="Q9" s="185">
        <v>0</v>
      </c>
      <c r="R9" s="185">
        <v>0</v>
      </c>
      <c r="S9" s="326">
        <v>6</v>
      </c>
      <c r="T9" s="340">
        <v>58</v>
      </c>
      <c r="U9" s="189">
        <f t="shared" si="0"/>
        <v>0.93548387096774188</v>
      </c>
      <c r="V9" s="91">
        <v>4</v>
      </c>
      <c r="W9" s="189">
        <f t="shared" si="1"/>
        <v>6.4516129032258063E-2</v>
      </c>
      <c r="X9" s="180">
        <v>0</v>
      </c>
      <c r="Y9" s="189">
        <f t="shared" si="2"/>
        <v>0</v>
      </c>
      <c r="Z9" s="236">
        <f t="shared" si="5"/>
        <v>62</v>
      </c>
      <c r="AA9" s="84">
        <v>0</v>
      </c>
      <c r="AB9" s="237">
        <f t="shared" si="6"/>
        <v>0</v>
      </c>
      <c r="AC9" s="84">
        <v>0</v>
      </c>
      <c r="AD9" s="237">
        <f t="shared" si="7"/>
        <v>0</v>
      </c>
      <c r="AE9" s="305">
        <v>172.5</v>
      </c>
      <c r="AF9" s="238">
        <f t="shared" si="3"/>
        <v>157.5</v>
      </c>
      <c r="AG9" s="307">
        <v>15</v>
      </c>
      <c r="AH9" s="214">
        <f>AG9/AE9</f>
        <v>8.6956521739130432E-2</v>
      </c>
    </row>
    <row r="10" spans="1:34" ht="15" customHeight="1">
      <c r="A10" s="499"/>
      <c r="B10" s="500"/>
      <c r="C10" s="316" t="s">
        <v>15</v>
      </c>
      <c r="D10" s="327">
        <v>81</v>
      </c>
      <c r="E10" s="187">
        <v>85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328">
        <v>0</v>
      </c>
      <c r="L10" s="305" t="s">
        <v>54</v>
      </c>
      <c r="M10" s="305" t="s">
        <v>54</v>
      </c>
      <c r="N10" s="305" t="s">
        <v>54</v>
      </c>
      <c r="O10" s="305" t="s">
        <v>54</v>
      </c>
      <c r="P10" s="187">
        <v>0</v>
      </c>
      <c r="Q10" s="187">
        <v>0</v>
      </c>
      <c r="R10" s="187">
        <v>0</v>
      </c>
      <c r="S10" s="328">
        <v>0</v>
      </c>
      <c r="T10" s="341">
        <v>31</v>
      </c>
      <c r="U10" s="188">
        <f>T10/(T10+V10+X10)</f>
        <v>1</v>
      </c>
      <c r="V10" s="86">
        <v>0</v>
      </c>
      <c r="W10" s="189">
        <f>V10/(T10+V10+X10)</f>
        <v>0</v>
      </c>
      <c r="X10" s="180">
        <v>0</v>
      </c>
      <c r="Y10" s="189">
        <f>X10/(T10+V10+X10)</f>
        <v>0</v>
      </c>
      <c r="Z10" s="234">
        <f>T10+V10+X10</f>
        <v>31</v>
      </c>
      <c r="AA10" s="81">
        <v>0</v>
      </c>
      <c r="AB10" s="235">
        <f t="shared" ref="AB10:AB20" si="9">AA10/(T10+V10+X10)</f>
        <v>0</v>
      </c>
      <c r="AC10" s="81">
        <v>0</v>
      </c>
      <c r="AD10" s="235">
        <f t="shared" ref="AD10:AD20" si="10">AC10/(T10+V10+X10)</f>
        <v>0</v>
      </c>
      <c r="AE10" s="305" t="s">
        <v>54</v>
      </c>
      <c r="AF10" s="81" t="s">
        <v>54</v>
      </c>
      <c r="AG10" s="306" t="s">
        <v>54</v>
      </c>
      <c r="AH10" s="110" t="s">
        <v>54</v>
      </c>
    </row>
    <row r="11" spans="1:34" ht="15" customHeight="1" thickBot="1">
      <c r="A11" s="501"/>
      <c r="B11" s="502"/>
      <c r="C11" s="317" t="s">
        <v>90</v>
      </c>
      <c r="D11" s="329">
        <v>178</v>
      </c>
      <c r="E11" s="330">
        <v>181</v>
      </c>
      <c r="F11" s="330">
        <v>31</v>
      </c>
      <c r="G11" s="330">
        <v>23</v>
      </c>
      <c r="H11" s="330">
        <v>0</v>
      </c>
      <c r="I11" s="330">
        <v>0</v>
      </c>
      <c r="J11" s="330">
        <v>0</v>
      </c>
      <c r="K11" s="331">
        <v>0</v>
      </c>
      <c r="L11" s="183" t="s">
        <v>54</v>
      </c>
      <c r="M11" s="183" t="s">
        <v>54</v>
      </c>
      <c r="N11" s="183" t="s">
        <v>54</v>
      </c>
      <c r="O11" s="183" t="s">
        <v>54</v>
      </c>
      <c r="P11" s="350">
        <v>0</v>
      </c>
      <c r="Q11" s="350">
        <v>0</v>
      </c>
      <c r="R11" s="350">
        <v>0</v>
      </c>
      <c r="S11" s="349">
        <v>0</v>
      </c>
      <c r="T11" s="342">
        <v>27</v>
      </c>
      <c r="U11" s="247">
        <f>T11/(T11+V11+X11)</f>
        <v>0.87096774193548387</v>
      </c>
      <c r="V11" s="90">
        <v>4</v>
      </c>
      <c r="W11" s="226">
        <f>V11/(T11+V11+X11)</f>
        <v>0.12903225806451613</v>
      </c>
      <c r="X11" s="184">
        <v>0</v>
      </c>
      <c r="Y11" s="226">
        <f>X11/(T11+V11+X11)</f>
        <v>0</v>
      </c>
      <c r="Z11" s="248">
        <f>T11+V11+X11</f>
        <v>31</v>
      </c>
      <c r="AA11" s="249">
        <v>0</v>
      </c>
      <c r="AB11" s="250">
        <f t="shared" si="9"/>
        <v>0</v>
      </c>
      <c r="AC11" s="251">
        <v>0</v>
      </c>
      <c r="AD11" s="250">
        <f t="shared" si="10"/>
        <v>0</v>
      </c>
      <c r="AE11" s="183" t="s">
        <v>54</v>
      </c>
      <c r="AF11" s="249" t="s">
        <v>54</v>
      </c>
      <c r="AG11" s="310" t="s">
        <v>54</v>
      </c>
      <c r="AH11" s="252" t="s">
        <v>54</v>
      </c>
    </row>
    <row r="12" spans="1:34" s="209" customFormat="1" ht="15" customHeight="1">
      <c r="A12" s="499" t="s">
        <v>37</v>
      </c>
      <c r="B12" s="503"/>
      <c r="C12" s="203" t="s">
        <v>9</v>
      </c>
      <c r="D12" s="323">
        <v>99</v>
      </c>
      <c r="E12" s="239">
        <v>88</v>
      </c>
      <c r="F12" s="239">
        <v>93</v>
      </c>
      <c r="G12" s="239">
        <v>87</v>
      </c>
      <c r="H12" s="239">
        <v>0</v>
      </c>
      <c r="I12" s="239">
        <v>0</v>
      </c>
      <c r="J12" s="239">
        <v>0</v>
      </c>
      <c r="K12" s="324">
        <v>0</v>
      </c>
      <c r="L12" s="352">
        <v>93</v>
      </c>
      <c r="M12" s="353">
        <v>95</v>
      </c>
      <c r="N12" s="353">
        <v>31</v>
      </c>
      <c r="O12" s="353">
        <v>44</v>
      </c>
      <c r="P12" s="239">
        <v>0</v>
      </c>
      <c r="Q12" s="239">
        <v>0</v>
      </c>
      <c r="R12" s="239">
        <v>0</v>
      </c>
      <c r="S12" s="324">
        <v>0</v>
      </c>
      <c r="T12" s="343">
        <v>30</v>
      </c>
      <c r="U12" s="204">
        <f t="shared" si="0"/>
        <v>0.4838709677419355</v>
      </c>
      <c r="V12" s="205">
        <v>32</v>
      </c>
      <c r="W12" s="204">
        <f t="shared" si="1"/>
        <v>0.5161290322580645</v>
      </c>
      <c r="X12" s="206">
        <v>0</v>
      </c>
      <c r="Y12" s="204">
        <f t="shared" si="2"/>
        <v>0</v>
      </c>
      <c r="Z12" s="254">
        <f t="shared" si="5"/>
        <v>62</v>
      </c>
      <c r="AA12" s="223">
        <v>0</v>
      </c>
      <c r="AB12" s="255">
        <f t="shared" si="9"/>
        <v>0</v>
      </c>
      <c r="AC12" s="223">
        <v>0</v>
      </c>
      <c r="AD12" s="355">
        <f t="shared" si="10"/>
        <v>0</v>
      </c>
      <c r="AE12" s="358">
        <v>172.5</v>
      </c>
      <c r="AF12" s="223">
        <f t="shared" ref="AF12:AF22" si="11">AE12-AG12</f>
        <v>127.5</v>
      </c>
      <c r="AG12" s="308">
        <v>45</v>
      </c>
      <c r="AH12" s="208">
        <f t="shared" ref="AH12:AH20" si="12">AG12/AE12</f>
        <v>0.2608695652173913</v>
      </c>
    </row>
    <row r="13" spans="1:34" s="209" customFormat="1" ht="15" customHeight="1">
      <c r="A13" s="499"/>
      <c r="B13" s="503"/>
      <c r="C13" s="210" t="s">
        <v>18</v>
      </c>
      <c r="D13" s="325">
        <v>178</v>
      </c>
      <c r="E13" s="185">
        <v>159</v>
      </c>
      <c r="F13" s="185">
        <v>124</v>
      </c>
      <c r="G13" s="185">
        <v>144</v>
      </c>
      <c r="H13" s="185">
        <v>0</v>
      </c>
      <c r="I13" s="185">
        <v>0</v>
      </c>
      <c r="J13" s="185">
        <v>0</v>
      </c>
      <c r="K13" s="326">
        <v>0</v>
      </c>
      <c r="L13" s="354">
        <v>124</v>
      </c>
      <c r="M13" s="351">
        <v>141</v>
      </c>
      <c r="N13" s="351">
        <v>62</v>
      </c>
      <c r="O13" s="351">
        <v>69</v>
      </c>
      <c r="P13" s="185">
        <v>0</v>
      </c>
      <c r="Q13" s="185">
        <v>0</v>
      </c>
      <c r="R13" s="185">
        <v>0</v>
      </c>
      <c r="S13" s="326">
        <v>0</v>
      </c>
      <c r="T13" s="340">
        <v>46</v>
      </c>
      <c r="U13" s="189">
        <f>T13/(T13+V13+X13)</f>
        <v>0.74193548387096775</v>
      </c>
      <c r="V13" s="91">
        <v>16</v>
      </c>
      <c r="W13" s="189">
        <f>V13/(T13+V13+X13)</f>
        <v>0.25806451612903225</v>
      </c>
      <c r="X13" s="180">
        <v>0</v>
      </c>
      <c r="Y13" s="189">
        <f>X13/(T13+V13+X13)</f>
        <v>0</v>
      </c>
      <c r="Z13" s="236">
        <f>T13+V13+X13</f>
        <v>62</v>
      </c>
      <c r="AA13" s="84">
        <v>0</v>
      </c>
      <c r="AB13" s="237">
        <f t="shared" si="9"/>
        <v>0</v>
      </c>
      <c r="AC13" s="84">
        <v>0</v>
      </c>
      <c r="AD13" s="356">
        <f t="shared" si="10"/>
        <v>0</v>
      </c>
      <c r="AE13" s="313">
        <v>172.5</v>
      </c>
      <c r="AF13" s="84">
        <f>AE13-AG13</f>
        <v>112.5</v>
      </c>
      <c r="AG13" s="315">
        <v>60</v>
      </c>
      <c r="AH13" s="214">
        <f t="shared" si="12"/>
        <v>0.34782608695652173</v>
      </c>
    </row>
    <row r="14" spans="1:34" s="209" customFormat="1" ht="15" customHeight="1">
      <c r="A14" s="499"/>
      <c r="B14" s="503"/>
      <c r="C14" s="210" t="s">
        <v>11</v>
      </c>
      <c r="D14" s="325">
        <v>81</v>
      </c>
      <c r="E14" s="185">
        <v>78</v>
      </c>
      <c r="F14" s="185">
        <v>186</v>
      </c>
      <c r="G14" s="185">
        <v>177</v>
      </c>
      <c r="H14" s="185">
        <v>0</v>
      </c>
      <c r="I14" s="185">
        <v>0</v>
      </c>
      <c r="J14" s="185">
        <v>0</v>
      </c>
      <c r="K14" s="326">
        <v>2</v>
      </c>
      <c r="L14" s="346">
        <v>62</v>
      </c>
      <c r="M14" s="186">
        <v>75</v>
      </c>
      <c r="N14" s="186">
        <v>186</v>
      </c>
      <c r="O14" s="186">
        <v>171</v>
      </c>
      <c r="P14" s="185">
        <v>0</v>
      </c>
      <c r="Q14" s="185">
        <v>0</v>
      </c>
      <c r="R14" s="185">
        <v>0</v>
      </c>
      <c r="S14" s="326">
        <v>1</v>
      </c>
      <c r="T14" s="340">
        <v>61</v>
      </c>
      <c r="U14" s="189">
        <f>T14/(T14+V14+X14)</f>
        <v>0.9838709677419355</v>
      </c>
      <c r="V14" s="91">
        <v>1</v>
      </c>
      <c r="W14" s="189">
        <f>V14/(T14+V14+X14)</f>
        <v>1.6129032258064516E-2</v>
      </c>
      <c r="X14" s="91">
        <v>0</v>
      </c>
      <c r="Y14" s="189">
        <f>X14/(T14+V14+X14)</f>
        <v>0</v>
      </c>
      <c r="Z14" s="236">
        <f>T14+V14+X14</f>
        <v>62</v>
      </c>
      <c r="AA14" s="84">
        <v>0</v>
      </c>
      <c r="AB14" s="237">
        <f t="shared" si="9"/>
        <v>0</v>
      </c>
      <c r="AC14" s="84">
        <v>0</v>
      </c>
      <c r="AD14" s="356">
        <f t="shared" si="10"/>
        <v>0</v>
      </c>
      <c r="AE14" s="313">
        <v>172.5</v>
      </c>
      <c r="AF14" s="84">
        <f>AE14-AG14</f>
        <v>147</v>
      </c>
      <c r="AG14" s="315">
        <v>25.5</v>
      </c>
      <c r="AH14" s="214">
        <f t="shared" si="12"/>
        <v>0.14782608695652175</v>
      </c>
    </row>
    <row r="15" spans="1:34" s="209" customFormat="1" ht="15" customHeight="1">
      <c r="A15" s="499"/>
      <c r="B15" s="503"/>
      <c r="C15" s="210" t="s">
        <v>52</v>
      </c>
      <c r="D15" s="325">
        <v>209</v>
      </c>
      <c r="E15" s="185">
        <v>196</v>
      </c>
      <c r="F15" s="185">
        <v>62</v>
      </c>
      <c r="G15" s="185">
        <v>65</v>
      </c>
      <c r="H15" s="185">
        <v>0</v>
      </c>
      <c r="I15" s="185">
        <v>0</v>
      </c>
      <c r="J15" s="185">
        <v>0</v>
      </c>
      <c r="K15" s="326">
        <v>0</v>
      </c>
      <c r="L15" s="346">
        <v>155</v>
      </c>
      <c r="M15" s="186">
        <v>150</v>
      </c>
      <c r="N15" s="186">
        <v>31</v>
      </c>
      <c r="O15" s="186">
        <v>36</v>
      </c>
      <c r="P15" s="185">
        <v>0</v>
      </c>
      <c r="Q15" s="185">
        <v>0</v>
      </c>
      <c r="R15" s="185">
        <v>0</v>
      </c>
      <c r="S15" s="326">
        <v>1</v>
      </c>
      <c r="T15" s="340">
        <v>49</v>
      </c>
      <c r="U15" s="189">
        <f t="shared" si="0"/>
        <v>0.79032258064516125</v>
      </c>
      <c r="V15" s="91">
        <v>13</v>
      </c>
      <c r="W15" s="189">
        <f t="shared" si="1"/>
        <v>0.20967741935483872</v>
      </c>
      <c r="X15" s="180">
        <v>0</v>
      </c>
      <c r="Y15" s="189">
        <f t="shared" si="2"/>
        <v>0</v>
      </c>
      <c r="Z15" s="236">
        <f t="shared" si="5"/>
        <v>62</v>
      </c>
      <c r="AA15" s="84">
        <v>0</v>
      </c>
      <c r="AB15" s="237">
        <f t="shared" si="9"/>
        <v>0</v>
      </c>
      <c r="AC15" s="84">
        <v>0</v>
      </c>
      <c r="AD15" s="356">
        <f t="shared" si="10"/>
        <v>0</v>
      </c>
      <c r="AE15" s="313">
        <v>172.5</v>
      </c>
      <c r="AF15" s="84">
        <f t="shared" si="11"/>
        <v>150</v>
      </c>
      <c r="AG15" s="315">
        <v>22.5</v>
      </c>
      <c r="AH15" s="214">
        <f t="shared" si="12"/>
        <v>0.13043478260869565</v>
      </c>
    </row>
    <row r="16" spans="1:34" s="209" customFormat="1" ht="15" customHeight="1">
      <c r="A16" s="499"/>
      <c r="B16" s="503"/>
      <c r="C16" s="210" t="s">
        <v>17</v>
      </c>
      <c r="D16" s="325">
        <v>85</v>
      </c>
      <c r="E16" s="185">
        <v>95</v>
      </c>
      <c r="F16" s="185">
        <v>93</v>
      </c>
      <c r="G16" s="185">
        <v>82</v>
      </c>
      <c r="H16" s="185">
        <v>0</v>
      </c>
      <c r="I16" s="185">
        <v>0</v>
      </c>
      <c r="J16" s="185">
        <v>0</v>
      </c>
      <c r="K16" s="326">
        <v>0</v>
      </c>
      <c r="L16" s="346">
        <v>62</v>
      </c>
      <c r="M16" s="186">
        <v>77</v>
      </c>
      <c r="N16" s="186">
        <v>62</v>
      </c>
      <c r="O16" s="186">
        <v>52</v>
      </c>
      <c r="P16" s="185">
        <v>0</v>
      </c>
      <c r="Q16" s="185">
        <v>0</v>
      </c>
      <c r="R16" s="185">
        <v>0</v>
      </c>
      <c r="S16" s="326">
        <v>1</v>
      </c>
      <c r="T16" s="340">
        <v>34</v>
      </c>
      <c r="U16" s="189">
        <f>T16/(T16+V16+X16)</f>
        <v>0.54838709677419351</v>
      </c>
      <c r="V16" s="91">
        <v>28</v>
      </c>
      <c r="W16" s="189">
        <f>V16/(T16+V16+X16)</f>
        <v>0.45161290322580644</v>
      </c>
      <c r="X16" s="91">
        <v>0</v>
      </c>
      <c r="Y16" s="189">
        <f>X16/(T16+V16+X16)</f>
        <v>0</v>
      </c>
      <c r="Z16" s="236">
        <f>T16+V16+X16</f>
        <v>62</v>
      </c>
      <c r="AA16" s="84">
        <v>0</v>
      </c>
      <c r="AB16" s="237">
        <f t="shared" si="9"/>
        <v>0</v>
      </c>
      <c r="AC16" s="84">
        <v>0</v>
      </c>
      <c r="AD16" s="356">
        <f t="shared" si="10"/>
        <v>0</v>
      </c>
      <c r="AE16" s="313">
        <v>172.5</v>
      </c>
      <c r="AF16" s="238">
        <f>AE16-AG16</f>
        <v>112.5</v>
      </c>
      <c r="AG16" s="315">
        <v>60</v>
      </c>
      <c r="AH16" s="214">
        <f t="shared" si="12"/>
        <v>0.34782608695652173</v>
      </c>
    </row>
    <row r="17" spans="1:34" s="209" customFormat="1" ht="15" customHeight="1">
      <c r="A17" s="499"/>
      <c r="B17" s="503"/>
      <c r="C17" s="210" t="s">
        <v>69</v>
      </c>
      <c r="D17" s="333">
        <v>112</v>
      </c>
      <c r="E17" s="322">
        <v>122</v>
      </c>
      <c r="F17" s="322">
        <v>155</v>
      </c>
      <c r="G17" s="322">
        <v>131</v>
      </c>
      <c r="H17" s="322">
        <v>0</v>
      </c>
      <c r="I17" s="322">
        <v>0</v>
      </c>
      <c r="J17" s="322">
        <v>0</v>
      </c>
      <c r="K17" s="334">
        <v>7</v>
      </c>
      <c r="L17" s="333">
        <v>93</v>
      </c>
      <c r="M17" s="322">
        <v>109</v>
      </c>
      <c r="N17" s="322">
        <v>124</v>
      </c>
      <c r="O17" s="322">
        <v>120</v>
      </c>
      <c r="P17" s="322">
        <v>0</v>
      </c>
      <c r="Q17" s="322">
        <v>0</v>
      </c>
      <c r="R17" s="322">
        <v>0</v>
      </c>
      <c r="S17" s="334">
        <v>2</v>
      </c>
      <c r="T17" s="340">
        <v>39</v>
      </c>
      <c r="U17" s="189">
        <f>T17/(T17+V17+X17)</f>
        <v>0.62903225806451613</v>
      </c>
      <c r="V17" s="91">
        <v>23</v>
      </c>
      <c r="W17" s="189">
        <f>V17/(T17+V17+X17)</f>
        <v>0.37096774193548387</v>
      </c>
      <c r="X17" s="91">
        <v>0</v>
      </c>
      <c r="Y17" s="189">
        <f>X17/(T17+V17+X17)</f>
        <v>0</v>
      </c>
      <c r="Z17" s="236">
        <f>T17+V17+X17</f>
        <v>62</v>
      </c>
      <c r="AA17" s="84">
        <v>0</v>
      </c>
      <c r="AB17" s="237">
        <f t="shared" si="9"/>
        <v>0</v>
      </c>
      <c r="AC17" s="84">
        <v>0</v>
      </c>
      <c r="AD17" s="356">
        <f t="shared" si="10"/>
        <v>0</v>
      </c>
      <c r="AE17" s="313">
        <v>172.5</v>
      </c>
      <c r="AF17" s="84">
        <f>AE17-AG17</f>
        <v>142.5</v>
      </c>
      <c r="AG17" s="315">
        <v>30</v>
      </c>
      <c r="AH17" s="214">
        <f t="shared" si="12"/>
        <v>0.17391304347826086</v>
      </c>
    </row>
    <row r="18" spans="1:34" s="209" customFormat="1" ht="15" customHeight="1">
      <c r="A18" s="499"/>
      <c r="B18" s="503"/>
      <c r="C18" s="210" t="s">
        <v>86</v>
      </c>
      <c r="D18" s="325">
        <v>238</v>
      </c>
      <c r="E18" s="185">
        <v>209</v>
      </c>
      <c r="F18" s="185">
        <v>124</v>
      </c>
      <c r="G18" s="185">
        <v>135</v>
      </c>
      <c r="H18" s="185">
        <v>0</v>
      </c>
      <c r="I18" s="185">
        <v>0</v>
      </c>
      <c r="J18" s="185">
        <v>0</v>
      </c>
      <c r="K18" s="326">
        <v>9</v>
      </c>
      <c r="L18" s="346">
        <v>186</v>
      </c>
      <c r="M18" s="186">
        <v>181</v>
      </c>
      <c r="N18" s="186">
        <v>124</v>
      </c>
      <c r="O18" s="186">
        <v>140</v>
      </c>
      <c r="P18" s="185">
        <v>0</v>
      </c>
      <c r="Q18" s="185">
        <v>0</v>
      </c>
      <c r="R18" s="185">
        <v>0</v>
      </c>
      <c r="S18" s="326">
        <v>4</v>
      </c>
      <c r="T18" s="340">
        <v>34</v>
      </c>
      <c r="U18" s="189">
        <f>T18/(T18+V18+X18)</f>
        <v>0.54838709677419351</v>
      </c>
      <c r="V18" s="91">
        <v>28</v>
      </c>
      <c r="W18" s="189">
        <f>V18/(T18+V18+X18)</f>
        <v>0.45161290322580644</v>
      </c>
      <c r="X18" s="180">
        <v>0</v>
      </c>
      <c r="Y18" s="189">
        <f>X18/(T18+V18+X18)</f>
        <v>0</v>
      </c>
      <c r="Z18" s="236">
        <f>T18+V18+X18</f>
        <v>62</v>
      </c>
      <c r="AA18" s="84">
        <v>0</v>
      </c>
      <c r="AB18" s="237">
        <f t="shared" si="9"/>
        <v>0</v>
      </c>
      <c r="AC18" s="84">
        <v>1</v>
      </c>
      <c r="AD18" s="356">
        <f t="shared" si="10"/>
        <v>1.6129032258064516E-2</v>
      </c>
      <c r="AE18" s="313">
        <v>172.5</v>
      </c>
      <c r="AF18" s="84">
        <f>AE18-AG18</f>
        <v>30</v>
      </c>
      <c r="AG18" s="315">
        <v>142.5</v>
      </c>
      <c r="AH18" s="214">
        <f t="shared" si="12"/>
        <v>0.82608695652173914</v>
      </c>
    </row>
    <row r="19" spans="1:34" s="209" customFormat="1" ht="15" customHeight="1">
      <c r="A19" s="499"/>
      <c r="B19" s="503"/>
      <c r="C19" s="210" t="s">
        <v>68</v>
      </c>
      <c r="D19" s="325">
        <v>139</v>
      </c>
      <c r="E19" s="185">
        <v>152</v>
      </c>
      <c r="F19" s="185">
        <v>186</v>
      </c>
      <c r="G19" s="185">
        <v>192</v>
      </c>
      <c r="H19" s="185">
        <v>0</v>
      </c>
      <c r="I19" s="185">
        <v>8</v>
      </c>
      <c r="J19" s="185">
        <v>0</v>
      </c>
      <c r="K19" s="326">
        <v>3</v>
      </c>
      <c r="L19" s="346">
        <v>124</v>
      </c>
      <c r="M19" s="186">
        <v>121</v>
      </c>
      <c r="N19" s="186">
        <v>155</v>
      </c>
      <c r="O19" s="186">
        <v>170</v>
      </c>
      <c r="P19" s="185">
        <v>0</v>
      </c>
      <c r="Q19" s="185">
        <v>6</v>
      </c>
      <c r="R19" s="185">
        <v>0</v>
      </c>
      <c r="S19" s="326">
        <v>0</v>
      </c>
      <c r="T19" s="340">
        <v>48</v>
      </c>
      <c r="U19" s="189">
        <f>T19/(T19+V19+X19)</f>
        <v>0.77419354838709675</v>
      </c>
      <c r="V19" s="91">
        <v>14</v>
      </c>
      <c r="W19" s="189">
        <f>V19/(T19+V19+X19)</f>
        <v>0.22580645161290322</v>
      </c>
      <c r="X19" s="180">
        <v>0</v>
      </c>
      <c r="Y19" s="189">
        <f>X19/(T19+V19+X19)</f>
        <v>0</v>
      </c>
      <c r="Z19" s="236">
        <f>T19+V19+X19</f>
        <v>62</v>
      </c>
      <c r="AA19" s="84">
        <v>0</v>
      </c>
      <c r="AB19" s="237">
        <f t="shared" si="9"/>
        <v>0</v>
      </c>
      <c r="AC19" s="84">
        <v>0</v>
      </c>
      <c r="AD19" s="356">
        <f t="shared" si="10"/>
        <v>0</v>
      </c>
      <c r="AE19" s="313">
        <v>172.5</v>
      </c>
      <c r="AF19" s="84">
        <f>AE19-AG19</f>
        <v>165</v>
      </c>
      <c r="AG19" s="315">
        <v>7.5</v>
      </c>
      <c r="AH19" s="214">
        <f t="shared" si="12"/>
        <v>4.3478260869565216E-2</v>
      </c>
    </row>
    <row r="20" spans="1:34" s="209" customFormat="1" ht="15" customHeight="1">
      <c r="A20" s="499"/>
      <c r="B20" s="503"/>
      <c r="C20" s="210" t="s">
        <v>53</v>
      </c>
      <c r="D20" s="325">
        <v>85</v>
      </c>
      <c r="E20" s="185">
        <v>79</v>
      </c>
      <c r="F20" s="185">
        <v>54</v>
      </c>
      <c r="G20" s="185">
        <v>45</v>
      </c>
      <c r="H20" s="185">
        <v>0</v>
      </c>
      <c r="I20" s="185">
        <v>0</v>
      </c>
      <c r="J20" s="185">
        <v>0</v>
      </c>
      <c r="K20" s="326">
        <v>7</v>
      </c>
      <c r="L20" s="346">
        <v>62</v>
      </c>
      <c r="M20" s="186">
        <v>62</v>
      </c>
      <c r="N20" s="186">
        <v>31</v>
      </c>
      <c r="O20" s="186">
        <v>11</v>
      </c>
      <c r="P20" s="185">
        <v>0</v>
      </c>
      <c r="Q20" s="185">
        <v>0</v>
      </c>
      <c r="R20" s="185">
        <v>0</v>
      </c>
      <c r="S20" s="326">
        <v>11</v>
      </c>
      <c r="T20" s="340">
        <v>34</v>
      </c>
      <c r="U20" s="189">
        <f>T20/(T20+V20+X20)</f>
        <v>0.54838709677419351</v>
      </c>
      <c r="V20" s="91">
        <v>28</v>
      </c>
      <c r="W20" s="189">
        <f>V20/(T20+V20+X20)</f>
        <v>0.45161290322580644</v>
      </c>
      <c r="X20" s="180">
        <v>0</v>
      </c>
      <c r="Y20" s="189">
        <f>X20/(T20+V20+X20)</f>
        <v>0</v>
      </c>
      <c r="Z20" s="236">
        <f>T20+V20+X20</f>
        <v>62</v>
      </c>
      <c r="AA20" s="84">
        <v>0</v>
      </c>
      <c r="AB20" s="237">
        <f t="shared" si="9"/>
        <v>0</v>
      </c>
      <c r="AC20" s="84">
        <v>0</v>
      </c>
      <c r="AD20" s="356">
        <f t="shared" si="10"/>
        <v>0</v>
      </c>
      <c r="AE20" s="313">
        <v>172.5</v>
      </c>
      <c r="AF20" s="84">
        <f>AE20-AG20</f>
        <v>127.5</v>
      </c>
      <c r="AG20" s="315">
        <v>45</v>
      </c>
      <c r="AH20" s="214">
        <f t="shared" si="12"/>
        <v>0.2608695652173913</v>
      </c>
    </row>
    <row r="21" spans="1:34" s="209" customFormat="1" ht="15" customHeight="1">
      <c r="A21" s="499"/>
      <c r="B21" s="503"/>
      <c r="C21" s="210" t="s">
        <v>16</v>
      </c>
      <c r="D21" s="325">
        <v>188</v>
      </c>
      <c r="E21" s="185">
        <v>181</v>
      </c>
      <c r="F21" s="185">
        <v>186</v>
      </c>
      <c r="G21" s="185">
        <v>216</v>
      </c>
      <c r="H21" s="185">
        <v>0</v>
      </c>
      <c r="I21" s="185">
        <v>0</v>
      </c>
      <c r="J21" s="185">
        <v>0</v>
      </c>
      <c r="K21" s="326">
        <v>7</v>
      </c>
      <c r="L21" s="346">
        <v>124</v>
      </c>
      <c r="M21" s="186">
        <v>129</v>
      </c>
      <c r="N21" s="186">
        <v>186</v>
      </c>
      <c r="O21" s="186">
        <v>220</v>
      </c>
      <c r="P21" s="185">
        <v>0</v>
      </c>
      <c r="Q21" s="185">
        <v>0</v>
      </c>
      <c r="R21" s="185">
        <v>0</v>
      </c>
      <c r="S21" s="326">
        <v>4</v>
      </c>
      <c r="T21" s="340">
        <v>30</v>
      </c>
      <c r="U21" s="189">
        <f t="shared" si="0"/>
        <v>0.4838709677419355</v>
      </c>
      <c r="V21" s="91">
        <v>32</v>
      </c>
      <c r="W21" s="189">
        <f t="shared" si="1"/>
        <v>0.5161290322580645</v>
      </c>
      <c r="X21" s="180">
        <v>0</v>
      </c>
      <c r="Y21" s="189">
        <f t="shared" si="2"/>
        <v>0</v>
      </c>
      <c r="Z21" s="236">
        <f t="shared" si="5"/>
        <v>62</v>
      </c>
      <c r="AA21" s="84">
        <v>0</v>
      </c>
      <c r="AB21" s="237">
        <f t="shared" si="6"/>
        <v>0</v>
      </c>
      <c r="AC21" s="84">
        <v>0</v>
      </c>
      <c r="AD21" s="356">
        <f t="shared" si="7"/>
        <v>0</v>
      </c>
      <c r="AE21" s="313">
        <v>307.5</v>
      </c>
      <c r="AF21" s="238">
        <f t="shared" si="11"/>
        <v>187.5</v>
      </c>
      <c r="AG21" s="315">
        <v>120</v>
      </c>
      <c r="AH21" s="214">
        <f t="shared" ref="AH21" si="13">AG21/AE21</f>
        <v>0.3902439024390244</v>
      </c>
    </row>
    <row r="22" spans="1:34" s="209" customFormat="1" ht="15" customHeight="1">
      <c r="A22" s="499"/>
      <c r="B22" s="503"/>
      <c r="C22" s="210" t="s">
        <v>78</v>
      </c>
      <c r="D22" s="325">
        <v>178</v>
      </c>
      <c r="E22" s="185">
        <v>192</v>
      </c>
      <c r="F22" s="185">
        <v>186</v>
      </c>
      <c r="G22" s="185">
        <v>202</v>
      </c>
      <c r="H22" s="185">
        <v>0</v>
      </c>
      <c r="I22" s="185">
        <v>10</v>
      </c>
      <c r="J22" s="185">
        <v>0</v>
      </c>
      <c r="K22" s="326">
        <v>4</v>
      </c>
      <c r="L22" s="346">
        <v>155</v>
      </c>
      <c r="M22" s="186">
        <v>192</v>
      </c>
      <c r="N22" s="186">
        <v>186</v>
      </c>
      <c r="O22" s="186">
        <v>200</v>
      </c>
      <c r="P22" s="185">
        <v>0</v>
      </c>
      <c r="Q22" s="185">
        <v>0</v>
      </c>
      <c r="R22" s="185">
        <v>0</v>
      </c>
      <c r="S22" s="326">
        <v>6</v>
      </c>
      <c r="T22" s="340">
        <v>54</v>
      </c>
      <c r="U22" s="189">
        <f t="shared" si="0"/>
        <v>0.87096774193548387</v>
      </c>
      <c r="V22" s="91">
        <v>8</v>
      </c>
      <c r="W22" s="189">
        <f t="shared" si="1"/>
        <v>0.12903225806451613</v>
      </c>
      <c r="X22" s="180">
        <v>0</v>
      </c>
      <c r="Y22" s="189">
        <f t="shared" si="2"/>
        <v>0</v>
      </c>
      <c r="Z22" s="236">
        <f t="shared" si="5"/>
        <v>62</v>
      </c>
      <c r="AA22" s="84">
        <v>0</v>
      </c>
      <c r="AB22" s="237">
        <f t="shared" si="6"/>
        <v>0</v>
      </c>
      <c r="AC22" s="84">
        <v>0</v>
      </c>
      <c r="AD22" s="356">
        <f t="shared" si="7"/>
        <v>0</v>
      </c>
      <c r="AE22" s="313">
        <v>172.5</v>
      </c>
      <c r="AF22" s="84">
        <f t="shared" si="11"/>
        <v>90</v>
      </c>
      <c r="AG22" s="315">
        <v>82.5</v>
      </c>
      <c r="AH22" s="214">
        <f t="shared" ref="AH22" si="14">AG22/AE22</f>
        <v>0.47826086956521741</v>
      </c>
    </row>
    <row r="23" spans="1:34" s="215" customFormat="1" ht="15" customHeight="1" thickBot="1">
      <c r="A23" s="501"/>
      <c r="B23" s="504"/>
      <c r="C23" s="216" t="s">
        <v>12</v>
      </c>
      <c r="D23" s="335">
        <v>85</v>
      </c>
      <c r="E23" s="256">
        <v>103</v>
      </c>
      <c r="F23" s="256">
        <v>93</v>
      </c>
      <c r="G23" s="256">
        <v>90</v>
      </c>
      <c r="H23" s="256">
        <v>0</v>
      </c>
      <c r="I23" s="256">
        <v>0</v>
      </c>
      <c r="J23" s="256">
        <v>0</v>
      </c>
      <c r="K23" s="336">
        <v>6</v>
      </c>
      <c r="L23" s="347">
        <v>62</v>
      </c>
      <c r="M23" s="257">
        <v>77</v>
      </c>
      <c r="N23" s="257">
        <v>62</v>
      </c>
      <c r="O23" s="257">
        <v>77</v>
      </c>
      <c r="P23" s="256">
        <v>0</v>
      </c>
      <c r="Q23" s="256">
        <v>0</v>
      </c>
      <c r="R23" s="256">
        <v>0</v>
      </c>
      <c r="S23" s="336">
        <v>0</v>
      </c>
      <c r="T23" s="344">
        <v>23</v>
      </c>
      <c r="U23" s="279">
        <f>T23/(T23+V23+X23)</f>
        <v>0.37096774193548387</v>
      </c>
      <c r="V23" s="184">
        <v>39</v>
      </c>
      <c r="W23" s="279">
        <f>V23/(T23+V23+X23)</f>
        <v>0.62903225806451613</v>
      </c>
      <c r="X23" s="301">
        <v>0</v>
      </c>
      <c r="Y23" s="279">
        <f>X23/(T23+V23+X23)</f>
        <v>0</v>
      </c>
      <c r="Z23" s="280">
        <f>T23+V23+X23</f>
        <v>62</v>
      </c>
      <c r="AA23" s="251">
        <v>0</v>
      </c>
      <c r="AB23" s="281">
        <f>AA23/(T23+V23+X23)</f>
        <v>0</v>
      </c>
      <c r="AC23" s="251">
        <v>0</v>
      </c>
      <c r="AD23" s="357">
        <f>AC23/(T23+V23+X23)</f>
        <v>0</v>
      </c>
      <c r="AE23" s="359">
        <v>172.5</v>
      </c>
      <c r="AF23" s="360">
        <f>AE23-AG23</f>
        <v>172.5</v>
      </c>
      <c r="AG23" s="361">
        <v>0</v>
      </c>
      <c r="AH23" s="362">
        <f>AG23/AE23</f>
        <v>0</v>
      </c>
    </row>
    <row r="24" spans="1:34" ht="15" customHeight="1" thickBot="1">
      <c r="A24" s="478" t="s">
        <v>42</v>
      </c>
      <c r="B24" s="479"/>
      <c r="C24" s="480"/>
      <c r="D24" s="112">
        <f t="shared" ref="D24:T24" si="15">SUM(D4:D23)</f>
        <v>3318</v>
      </c>
      <c r="E24" s="114">
        <f t="shared" si="15"/>
        <v>3196</v>
      </c>
      <c r="F24" s="114">
        <f t="shared" si="15"/>
        <v>2406</v>
      </c>
      <c r="G24" s="298">
        <f t="shared" si="15"/>
        <v>2429</v>
      </c>
      <c r="H24" s="298">
        <f t="shared" si="15"/>
        <v>0</v>
      </c>
      <c r="I24" s="298">
        <f t="shared" si="15"/>
        <v>18</v>
      </c>
      <c r="J24" s="298">
        <f t="shared" si="15"/>
        <v>0</v>
      </c>
      <c r="K24" s="298">
        <f t="shared" si="15"/>
        <v>53</v>
      </c>
      <c r="L24" s="112">
        <f t="shared" si="15"/>
        <v>2364</v>
      </c>
      <c r="M24" s="114">
        <f t="shared" si="15"/>
        <v>2513</v>
      </c>
      <c r="N24" s="114">
        <f t="shared" si="15"/>
        <v>1825</v>
      </c>
      <c r="O24" s="114">
        <f t="shared" si="15"/>
        <v>1916</v>
      </c>
      <c r="P24" s="298">
        <f t="shared" ref="P24" si="16">SUM(P4:P23)</f>
        <v>0</v>
      </c>
      <c r="Q24" s="114">
        <f t="shared" si="15"/>
        <v>6</v>
      </c>
      <c r="R24" s="298">
        <f t="shared" ref="R24" si="17">SUM(R4:R23)</f>
        <v>0</v>
      </c>
      <c r="S24" s="297">
        <f t="shared" si="15"/>
        <v>36</v>
      </c>
      <c r="T24" s="319">
        <f t="shared" si="15"/>
        <v>870</v>
      </c>
      <c r="U24" s="116">
        <f>T24/(T24+V24+X24)</f>
        <v>0.73853989813242782</v>
      </c>
      <c r="V24" s="114">
        <f>SUM(V4:V23)</f>
        <v>308</v>
      </c>
      <c r="W24" s="116">
        <f>V24/(T24+V24+X24)</f>
        <v>0.26146010186757218</v>
      </c>
      <c r="X24" s="114">
        <f>SUM(X4:X23)</f>
        <v>0</v>
      </c>
      <c r="Y24" s="117">
        <f>X24/(T24+V24+X24)</f>
        <v>0</v>
      </c>
      <c r="Z24" s="300">
        <f t="shared" si="5"/>
        <v>1178</v>
      </c>
      <c r="AA24" s="119">
        <f>SUM(AA4:AA23)</f>
        <v>0</v>
      </c>
      <c r="AB24" s="111">
        <f>AA24/(T24+V24+X24)</f>
        <v>0</v>
      </c>
      <c r="AC24" s="119">
        <f>SUM(AC4:AC23)</f>
        <v>1</v>
      </c>
      <c r="AD24" s="111">
        <f>AC24/(T24+V24+X24)</f>
        <v>8.4889643463497452E-4</v>
      </c>
      <c r="AE24" s="363">
        <f>SUM(AE4:AE23)</f>
        <v>3067.5</v>
      </c>
      <c r="AF24" s="364">
        <f>SUM(AF4:AF23)</f>
        <v>2112</v>
      </c>
      <c r="AG24" s="365">
        <f>SUM(AG4:AG23)</f>
        <v>955.5</v>
      </c>
      <c r="AH24" s="366">
        <f>AG24/AE24</f>
        <v>0.31149144254278727</v>
      </c>
    </row>
    <row r="25" spans="1:34" s="209" customFormat="1" ht="15" customHeight="1" thickBot="1">
      <c r="A25" s="493" t="s">
        <v>38</v>
      </c>
      <c r="B25" s="494"/>
      <c r="C25" s="218" t="s">
        <v>83</v>
      </c>
      <c r="D25" s="323">
        <v>151</v>
      </c>
      <c r="E25" s="239">
        <v>150</v>
      </c>
      <c r="F25" s="239">
        <v>138</v>
      </c>
      <c r="G25" s="239">
        <v>132</v>
      </c>
      <c r="H25" s="239">
        <v>0</v>
      </c>
      <c r="I25" s="239">
        <v>0</v>
      </c>
      <c r="J25" s="239">
        <v>0</v>
      </c>
      <c r="K25" s="324">
        <v>3</v>
      </c>
      <c r="L25" s="321">
        <v>123</v>
      </c>
      <c r="M25" s="233">
        <v>122</v>
      </c>
      <c r="N25" s="233">
        <v>71</v>
      </c>
      <c r="O25" s="233">
        <v>76</v>
      </c>
      <c r="P25" s="239">
        <v>0</v>
      </c>
      <c r="Q25" s="232">
        <v>0</v>
      </c>
      <c r="R25" s="239">
        <v>0</v>
      </c>
      <c r="S25" s="232">
        <v>0</v>
      </c>
      <c r="T25" s="282">
        <v>57</v>
      </c>
      <c r="U25" s="283">
        <f>T25/(T25+V25+X25)</f>
        <v>0.91935483870967738</v>
      </c>
      <c r="V25" s="284">
        <v>5</v>
      </c>
      <c r="W25" s="283">
        <f t="shared" ref="W25:W43" si="18">V25/(T25+V25+X25)</f>
        <v>8.0645161290322578E-2</v>
      </c>
      <c r="X25" s="303">
        <v>0</v>
      </c>
      <c r="Y25" s="285">
        <f t="shared" ref="Y25:Y43" si="19">X25/(T25+V25+X25)</f>
        <v>0</v>
      </c>
      <c r="Z25" s="286">
        <f t="shared" si="5"/>
        <v>62</v>
      </c>
      <c r="AA25" s="287">
        <v>0</v>
      </c>
      <c r="AB25" s="212">
        <f t="shared" ref="AB25:AB31" si="20">AA25/(T25+V25+X25)</f>
        <v>0</v>
      </c>
      <c r="AC25" s="288">
        <v>0</v>
      </c>
      <c r="AD25" s="212">
        <f t="shared" ref="AD25:AD31" si="21">AC25/(T25+V25+X25)</f>
        <v>0</v>
      </c>
      <c r="AE25" s="358">
        <v>172.5</v>
      </c>
      <c r="AF25" s="367">
        <f>AE25-AG25</f>
        <v>172.5</v>
      </c>
      <c r="AG25" s="308">
        <v>0</v>
      </c>
      <c r="AH25" s="208">
        <f t="shared" ref="AH25:AH31" si="22">AG25/AE25</f>
        <v>0</v>
      </c>
    </row>
    <row r="26" spans="1:34" s="209" customFormat="1" ht="15" customHeight="1" thickBot="1">
      <c r="A26" s="493"/>
      <c r="B26" s="494"/>
      <c r="C26" s="218" t="s">
        <v>20</v>
      </c>
      <c r="D26" s="325">
        <v>139</v>
      </c>
      <c r="E26" s="185">
        <v>110</v>
      </c>
      <c r="F26" s="185">
        <v>93</v>
      </c>
      <c r="G26" s="185">
        <v>116</v>
      </c>
      <c r="H26" s="185">
        <v>0</v>
      </c>
      <c r="I26" s="185">
        <v>0</v>
      </c>
      <c r="J26" s="185">
        <v>0</v>
      </c>
      <c r="K26" s="326">
        <v>4</v>
      </c>
      <c r="L26" s="320">
        <v>93</v>
      </c>
      <c r="M26" s="186">
        <v>93</v>
      </c>
      <c r="N26" s="186">
        <v>62</v>
      </c>
      <c r="O26" s="186">
        <v>75</v>
      </c>
      <c r="P26" s="185">
        <v>0</v>
      </c>
      <c r="Q26" s="185">
        <v>0</v>
      </c>
      <c r="R26" s="185">
        <v>0</v>
      </c>
      <c r="S26" s="185">
        <v>4</v>
      </c>
      <c r="T26" s="211">
        <v>46</v>
      </c>
      <c r="U26" s="219">
        <f t="shared" ref="U26:U43" si="23">T26/(T26+V26+X26)</f>
        <v>0.74193548387096775</v>
      </c>
      <c r="V26" s="91">
        <v>16</v>
      </c>
      <c r="W26" s="219">
        <f t="shared" si="18"/>
        <v>0.25806451612903225</v>
      </c>
      <c r="X26" s="301">
        <v>0</v>
      </c>
      <c r="Y26" s="220">
        <f t="shared" si="19"/>
        <v>0</v>
      </c>
      <c r="Z26" s="207">
        <f t="shared" si="5"/>
        <v>62</v>
      </c>
      <c r="AA26" s="82">
        <v>0</v>
      </c>
      <c r="AB26" s="212">
        <f t="shared" si="20"/>
        <v>0</v>
      </c>
      <c r="AC26" s="83">
        <v>0</v>
      </c>
      <c r="AD26" s="212">
        <f t="shared" si="21"/>
        <v>0</v>
      </c>
      <c r="AE26" s="313">
        <v>172.5</v>
      </c>
      <c r="AF26" s="84">
        <f>AE26-AG26</f>
        <v>87.5</v>
      </c>
      <c r="AG26" s="315">
        <v>85</v>
      </c>
      <c r="AH26" s="214">
        <f t="shared" si="22"/>
        <v>0.49275362318840582</v>
      </c>
    </row>
    <row r="27" spans="1:34" s="209" customFormat="1" ht="15" customHeight="1" thickBot="1">
      <c r="A27" s="493"/>
      <c r="B27" s="494"/>
      <c r="C27" s="218" t="s">
        <v>21</v>
      </c>
      <c r="D27" s="325">
        <v>116</v>
      </c>
      <c r="E27" s="185">
        <v>120</v>
      </c>
      <c r="F27" s="185">
        <v>155</v>
      </c>
      <c r="G27" s="185">
        <v>120</v>
      </c>
      <c r="H27" s="185">
        <v>0</v>
      </c>
      <c r="I27" s="185">
        <v>9</v>
      </c>
      <c r="J27" s="185">
        <v>0</v>
      </c>
      <c r="K27" s="326">
        <v>8</v>
      </c>
      <c r="L27" s="320">
        <v>124</v>
      </c>
      <c r="M27" s="186">
        <v>117</v>
      </c>
      <c r="N27" s="186">
        <v>62</v>
      </c>
      <c r="O27" s="186">
        <v>69</v>
      </c>
      <c r="P27" s="185">
        <v>0</v>
      </c>
      <c r="Q27" s="185">
        <v>3</v>
      </c>
      <c r="R27" s="185">
        <v>0</v>
      </c>
      <c r="S27" s="185">
        <v>0</v>
      </c>
      <c r="T27" s="211">
        <v>54</v>
      </c>
      <c r="U27" s="219">
        <f t="shared" si="23"/>
        <v>0.87096774193548387</v>
      </c>
      <c r="V27" s="91">
        <v>8</v>
      </c>
      <c r="W27" s="219">
        <f t="shared" si="18"/>
        <v>0.12903225806451613</v>
      </c>
      <c r="X27" s="301">
        <v>0</v>
      </c>
      <c r="Y27" s="220">
        <f t="shared" si="19"/>
        <v>0</v>
      </c>
      <c r="Z27" s="207">
        <f t="shared" si="5"/>
        <v>62</v>
      </c>
      <c r="AA27" s="213">
        <v>0</v>
      </c>
      <c r="AB27" s="212">
        <f t="shared" si="20"/>
        <v>0</v>
      </c>
      <c r="AC27" s="83">
        <v>0</v>
      </c>
      <c r="AD27" s="212">
        <f t="shared" si="21"/>
        <v>0</v>
      </c>
      <c r="AE27" s="313">
        <v>172.5</v>
      </c>
      <c r="AF27" s="84">
        <f t="shared" ref="AF27:AF38" si="24">AE27-AG27</f>
        <v>121.5</v>
      </c>
      <c r="AG27" s="315">
        <v>51</v>
      </c>
      <c r="AH27" s="214">
        <f t="shared" si="22"/>
        <v>0.29565217391304349</v>
      </c>
    </row>
    <row r="28" spans="1:34" s="209" customFormat="1" ht="15" customHeight="1" thickBot="1">
      <c r="A28" s="493"/>
      <c r="B28" s="494"/>
      <c r="C28" s="218" t="s">
        <v>22</v>
      </c>
      <c r="D28" s="325">
        <v>147</v>
      </c>
      <c r="E28" s="185">
        <v>143</v>
      </c>
      <c r="F28" s="185">
        <v>124</v>
      </c>
      <c r="G28" s="185">
        <v>114</v>
      </c>
      <c r="H28" s="185">
        <v>0</v>
      </c>
      <c r="I28" s="185">
        <v>9</v>
      </c>
      <c r="J28" s="185">
        <v>0</v>
      </c>
      <c r="K28" s="326">
        <v>9</v>
      </c>
      <c r="L28" s="320">
        <v>124</v>
      </c>
      <c r="M28" s="186">
        <v>126</v>
      </c>
      <c r="N28" s="186">
        <v>93</v>
      </c>
      <c r="O28" s="186">
        <v>93</v>
      </c>
      <c r="P28" s="185">
        <v>0</v>
      </c>
      <c r="Q28" s="185">
        <v>0</v>
      </c>
      <c r="R28" s="185">
        <v>0</v>
      </c>
      <c r="S28" s="185">
        <v>0</v>
      </c>
      <c r="T28" s="211">
        <v>19</v>
      </c>
      <c r="U28" s="219">
        <f t="shared" si="23"/>
        <v>0.30645161290322581</v>
      </c>
      <c r="V28" s="91">
        <v>43</v>
      </c>
      <c r="W28" s="219">
        <f t="shared" si="18"/>
        <v>0.69354838709677424</v>
      </c>
      <c r="X28" s="301">
        <v>0</v>
      </c>
      <c r="Y28" s="220">
        <f t="shared" si="19"/>
        <v>0</v>
      </c>
      <c r="Z28" s="207">
        <f t="shared" si="5"/>
        <v>62</v>
      </c>
      <c r="AA28" s="82">
        <v>0</v>
      </c>
      <c r="AB28" s="212">
        <f t="shared" si="20"/>
        <v>0</v>
      </c>
      <c r="AC28" s="83">
        <v>0</v>
      </c>
      <c r="AD28" s="212">
        <f t="shared" si="21"/>
        <v>0</v>
      </c>
      <c r="AE28" s="313">
        <v>172.5</v>
      </c>
      <c r="AF28" s="84">
        <f t="shared" si="24"/>
        <v>121.5</v>
      </c>
      <c r="AG28" s="315">
        <v>51</v>
      </c>
      <c r="AH28" s="214">
        <f t="shared" si="22"/>
        <v>0.29565217391304349</v>
      </c>
    </row>
    <row r="29" spans="1:34" s="209" customFormat="1" ht="15" customHeight="1" thickBot="1">
      <c r="A29" s="493"/>
      <c r="B29" s="494"/>
      <c r="C29" s="218" t="s">
        <v>23</v>
      </c>
      <c r="D29" s="325">
        <v>85</v>
      </c>
      <c r="E29" s="185">
        <v>112</v>
      </c>
      <c r="F29" s="185">
        <v>93</v>
      </c>
      <c r="G29" s="185">
        <v>65</v>
      </c>
      <c r="H29" s="185">
        <v>0</v>
      </c>
      <c r="I29" s="185">
        <v>0</v>
      </c>
      <c r="J29" s="185">
        <v>0</v>
      </c>
      <c r="K29" s="326">
        <v>0</v>
      </c>
      <c r="L29" s="320">
        <v>93</v>
      </c>
      <c r="M29" s="186">
        <v>84</v>
      </c>
      <c r="N29" s="186">
        <v>31</v>
      </c>
      <c r="O29" s="186">
        <v>40</v>
      </c>
      <c r="P29" s="185">
        <v>0</v>
      </c>
      <c r="Q29" s="185">
        <v>0</v>
      </c>
      <c r="R29" s="185">
        <v>0</v>
      </c>
      <c r="S29" s="185">
        <v>0</v>
      </c>
      <c r="T29" s="211">
        <v>48</v>
      </c>
      <c r="U29" s="219">
        <f t="shared" si="23"/>
        <v>0.77419354838709675</v>
      </c>
      <c r="V29" s="91">
        <v>13</v>
      </c>
      <c r="W29" s="219">
        <f t="shared" si="18"/>
        <v>0.20967741935483872</v>
      </c>
      <c r="X29" s="301">
        <v>1</v>
      </c>
      <c r="Y29" s="220">
        <f t="shared" si="19"/>
        <v>1.6129032258064516E-2</v>
      </c>
      <c r="Z29" s="207">
        <f t="shared" si="5"/>
        <v>62</v>
      </c>
      <c r="AA29" s="82">
        <v>1</v>
      </c>
      <c r="AB29" s="212">
        <f t="shared" si="20"/>
        <v>1.6129032258064516E-2</v>
      </c>
      <c r="AC29" s="83">
        <v>0</v>
      </c>
      <c r="AD29" s="212">
        <f t="shared" si="21"/>
        <v>0</v>
      </c>
      <c r="AE29" s="313">
        <v>172.5</v>
      </c>
      <c r="AF29" s="84">
        <f t="shared" si="24"/>
        <v>147</v>
      </c>
      <c r="AG29" s="315">
        <v>25.5</v>
      </c>
      <c r="AH29" s="214">
        <f t="shared" si="22"/>
        <v>0.14782608695652175</v>
      </c>
    </row>
    <row r="30" spans="1:34" s="209" customFormat="1" ht="15" customHeight="1" thickBot="1">
      <c r="A30" s="493"/>
      <c r="B30" s="494"/>
      <c r="C30" s="221" t="s">
        <v>24</v>
      </c>
      <c r="D30" s="325">
        <v>85</v>
      </c>
      <c r="E30" s="185">
        <v>82</v>
      </c>
      <c r="F30" s="185">
        <v>62</v>
      </c>
      <c r="G30" s="185">
        <v>94</v>
      </c>
      <c r="H30" s="185">
        <v>0</v>
      </c>
      <c r="I30" s="185">
        <v>0</v>
      </c>
      <c r="J30" s="185">
        <v>0</v>
      </c>
      <c r="K30" s="326">
        <v>11</v>
      </c>
      <c r="L30" s="320">
        <v>62</v>
      </c>
      <c r="M30" s="186">
        <v>63</v>
      </c>
      <c r="N30" s="186">
        <v>31</v>
      </c>
      <c r="O30" s="186">
        <v>70</v>
      </c>
      <c r="P30" s="185">
        <v>0</v>
      </c>
      <c r="Q30" s="185">
        <v>0</v>
      </c>
      <c r="R30" s="185">
        <v>0</v>
      </c>
      <c r="S30" s="185">
        <v>0</v>
      </c>
      <c r="T30" s="211">
        <v>44</v>
      </c>
      <c r="U30" s="219">
        <f t="shared" si="23"/>
        <v>0.70967741935483875</v>
      </c>
      <c r="V30" s="91">
        <v>18</v>
      </c>
      <c r="W30" s="219">
        <f t="shared" si="18"/>
        <v>0.29032258064516131</v>
      </c>
      <c r="X30" s="301">
        <v>0</v>
      </c>
      <c r="Y30" s="220">
        <f t="shared" si="19"/>
        <v>0</v>
      </c>
      <c r="Z30" s="207">
        <f t="shared" si="5"/>
        <v>62</v>
      </c>
      <c r="AA30" s="82">
        <v>0</v>
      </c>
      <c r="AB30" s="212">
        <f t="shared" si="20"/>
        <v>0</v>
      </c>
      <c r="AC30" s="83">
        <v>0</v>
      </c>
      <c r="AD30" s="212">
        <f t="shared" si="21"/>
        <v>0</v>
      </c>
      <c r="AE30" s="313">
        <v>172.5</v>
      </c>
      <c r="AF30" s="84">
        <f t="shared" si="24"/>
        <v>138.5</v>
      </c>
      <c r="AG30" s="315">
        <v>34</v>
      </c>
      <c r="AH30" s="214">
        <f t="shared" si="22"/>
        <v>0.19710144927536233</v>
      </c>
    </row>
    <row r="31" spans="1:34" s="209" customFormat="1" ht="15" customHeight="1" thickBot="1">
      <c r="A31" s="493"/>
      <c r="B31" s="494"/>
      <c r="C31" s="221" t="s">
        <v>47</v>
      </c>
      <c r="D31" s="325">
        <v>391</v>
      </c>
      <c r="E31" s="185">
        <v>432</v>
      </c>
      <c r="F31" s="185">
        <v>37</v>
      </c>
      <c r="G31" s="185">
        <v>39</v>
      </c>
      <c r="H31" s="185">
        <v>0</v>
      </c>
      <c r="I31" s="185">
        <v>0</v>
      </c>
      <c r="J31" s="185">
        <v>0</v>
      </c>
      <c r="K31" s="326">
        <v>0</v>
      </c>
      <c r="L31" s="320">
        <v>402</v>
      </c>
      <c r="M31" s="186">
        <v>411</v>
      </c>
      <c r="N31" s="186">
        <v>26</v>
      </c>
      <c r="O31" s="186">
        <v>26</v>
      </c>
      <c r="P31" s="185">
        <v>0</v>
      </c>
      <c r="Q31" s="185">
        <v>0</v>
      </c>
      <c r="R31" s="185">
        <v>0</v>
      </c>
      <c r="S31" s="185">
        <v>0</v>
      </c>
      <c r="T31" s="211">
        <v>35</v>
      </c>
      <c r="U31" s="219">
        <f t="shared" si="23"/>
        <v>0.56451612903225812</v>
      </c>
      <c r="V31" s="91">
        <v>26</v>
      </c>
      <c r="W31" s="219">
        <f t="shared" si="18"/>
        <v>0.41935483870967744</v>
      </c>
      <c r="X31" s="301">
        <v>1</v>
      </c>
      <c r="Y31" s="220">
        <f t="shared" si="19"/>
        <v>1.6129032258064516E-2</v>
      </c>
      <c r="Z31" s="207">
        <f t="shared" si="5"/>
        <v>62</v>
      </c>
      <c r="AA31" s="82">
        <v>0</v>
      </c>
      <c r="AB31" s="212">
        <f t="shared" si="20"/>
        <v>0</v>
      </c>
      <c r="AC31" s="83">
        <v>2</v>
      </c>
      <c r="AD31" s="212">
        <f t="shared" si="21"/>
        <v>3.2258064516129031E-2</v>
      </c>
      <c r="AE31" s="313">
        <v>172.5</v>
      </c>
      <c r="AF31" s="84">
        <f t="shared" si="24"/>
        <v>172.5</v>
      </c>
      <c r="AG31" s="315">
        <v>0</v>
      </c>
      <c r="AH31" s="214">
        <f t="shared" si="22"/>
        <v>0</v>
      </c>
    </row>
    <row r="32" spans="1:34" ht="15" customHeight="1" thickBot="1">
      <c r="A32" s="493"/>
      <c r="B32" s="494"/>
      <c r="C32" s="221" t="s">
        <v>49</v>
      </c>
      <c r="D32" s="325">
        <v>31</v>
      </c>
      <c r="E32" s="185">
        <v>45</v>
      </c>
      <c r="F32" s="185">
        <v>31</v>
      </c>
      <c r="G32" s="185">
        <v>29</v>
      </c>
      <c r="H32" s="185">
        <v>0</v>
      </c>
      <c r="I32" s="185">
        <v>0</v>
      </c>
      <c r="J32" s="185">
        <v>0</v>
      </c>
      <c r="K32" s="326">
        <v>0</v>
      </c>
      <c r="L32" s="320">
        <v>31</v>
      </c>
      <c r="M32" s="186">
        <v>39</v>
      </c>
      <c r="N32" s="186">
        <v>31</v>
      </c>
      <c r="O32" s="186">
        <v>23</v>
      </c>
      <c r="P32" s="185">
        <v>0</v>
      </c>
      <c r="Q32" s="185">
        <v>0</v>
      </c>
      <c r="R32" s="185">
        <v>0</v>
      </c>
      <c r="S32" s="185">
        <v>0</v>
      </c>
      <c r="T32" s="89">
        <v>60</v>
      </c>
      <c r="U32" s="87">
        <f t="shared" si="23"/>
        <v>0.967741935483871</v>
      </c>
      <c r="V32" s="90">
        <v>2</v>
      </c>
      <c r="W32" s="93">
        <f t="shared" si="18"/>
        <v>3.2258064516129031E-2</v>
      </c>
      <c r="X32" s="302">
        <v>0</v>
      </c>
      <c r="Y32" s="94">
        <f t="shared" si="19"/>
        <v>0</v>
      </c>
      <c r="Z32" s="202">
        <f t="shared" si="5"/>
        <v>62</v>
      </c>
      <c r="AA32" s="183" t="s">
        <v>54</v>
      </c>
      <c r="AB32" s="107" t="s">
        <v>54</v>
      </c>
      <c r="AC32" s="92" t="s">
        <v>54</v>
      </c>
      <c r="AD32" s="107" t="s">
        <v>54</v>
      </c>
      <c r="AE32" s="312" t="s">
        <v>54</v>
      </c>
      <c r="AF32" s="81" t="s">
        <v>54</v>
      </c>
      <c r="AG32" s="314" t="s">
        <v>54</v>
      </c>
      <c r="AH32" s="120" t="s">
        <v>54</v>
      </c>
    </row>
    <row r="33" spans="1:34" s="209" customFormat="1" ht="15" customHeight="1" thickBot="1">
      <c r="A33" s="495"/>
      <c r="B33" s="496"/>
      <c r="C33" s="221" t="s">
        <v>30</v>
      </c>
      <c r="D33" s="337">
        <v>147</v>
      </c>
      <c r="E33" s="277">
        <v>136</v>
      </c>
      <c r="F33" s="277">
        <v>124</v>
      </c>
      <c r="G33" s="277">
        <v>92</v>
      </c>
      <c r="H33" s="277">
        <v>0</v>
      </c>
      <c r="I33" s="277">
        <v>0</v>
      </c>
      <c r="J33" s="277">
        <v>0</v>
      </c>
      <c r="K33" s="348">
        <v>10</v>
      </c>
      <c r="L33" s="332">
        <v>93</v>
      </c>
      <c r="M33" s="278">
        <v>112</v>
      </c>
      <c r="N33" s="278">
        <v>62</v>
      </c>
      <c r="O33" s="278">
        <v>78</v>
      </c>
      <c r="P33" s="277">
        <v>0</v>
      </c>
      <c r="Q33" s="277">
        <v>0</v>
      </c>
      <c r="R33" s="277">
        <v>0</v>
      </c>
      <c r="S33" s="277">
        <v>0</v>
      </c>
      <c r="T33" s="289">
        <v>43</v>
      </c>
      <c r="U33" s="290">
        <f t="shared" si="23"/>
        <v>0.69354838709677424</v>
      </c>
      <c r="V33" s="291">
        <v>19</v>
      </c>
      <c r="W33" s="290">
        <f t="shared" si="18"/>
        <v>0.30645161290322581</v>
      </c>
      <c r="X33" s="304">
        <v>0</v>
      </c>
      <c r="Y33" s="292">
        <f t="shared" si="19"/>
        <v>0</v>
      </c>
      <c r="Z33" s="293">
        <f t="shared" si="5"/>
        <v>62</v>
      </c>
      <c r="AA33" s="183">
        <v>0</v>
      </c>
      <c r="AB33" s="294">
        <f t="shared" ref="AB33" si="25">AA33/(T33+V33+X33)</f>
        <v>0</v>
      </c>
      <c r="AC33" s="295">
        <v>0</v>
      </c>
      <c r="AD33" s="294">
        <f t="shared" ref="AD33" si="26">AC33/(T33+V33+X33)</f>
        <v>0</v>
      </c>
      <c r="AE33" s="217">
        <v>172.5</v>
      </c>
      <c r="AF33" s="360">
        <f t="shared" si="24"/>
        <v>155.5</v>
      </c>
      <c r="AG33" s="222">
        <v>17</v>
      </c>
      <c r="AH33" s="368">
        <f t="shared" ref="AH33" si="27">AG33/AE33</f>
        <v>9.8550724637681164E-2</v>
      </c>
    </row>
    <row r="34" spans="1:34" ht="15" customHeight="1" thickBot="1">
      <c r="A34" s="490" t="s">
        <v>42</v>
      </c>
      <c r="B34" s="491"/>
      <c r="C34" s="492"/>
      <c r="D34" s="112">
        <f t="shared" ref="D34:K34" si="28">SUM(D25:D33)</f>
        <v>1292</v>
      </c>
      <c r="E34" s="113">
        <f t="shared" si="28"/>
        <v>1330</v>
      </c>
      <c r="F34" s="114">
        <f t="shared" si="28"/>
        <v>857</v>
      </c>
      <c r="G34" s="114">
        <f t="shared" si="28"/>
        <v>801</v>
      </c>
      <c r="H34" s="114">
        <f t="shared" si="28"/>
        <v>0</v>
      </c>
      <c r="I34" s="114">
        <f t="shared" si="28"/>
        <v>18</v>
      </c>
      <c r="J34" s="114">
        <f t="shared" si="28"/>
        <v>0</v>
      </c>
      <c r="K34" s="297">
        <f t="shared" si="28"/>
        <v>45</v>
      </c>
      <c r="L34" s="319">
        <f>SUM(L25:L33)</f>
        <v>1145</v>
      </c>
      <c r="M34" s="113">
        <f>SUM(M25:M33)</f>
        <v>1167</v>
      </c>
      <c r="N34" s="114">
        <f>SUM(N25:N33)</f>
        <v>469</v>
      </c>
      <c r="O34" s="113">
        <f>SUM(O25:O33)</f>
        <v>550</v>
      </c>
      <c r="P34" s="114">
        <f t="shared" ref="P34" si="29">SUM(P25:P33)</f>
        <v>0</v>
      </c>
      <c r="Q34" s="113">
        <f t="shared" ref="Q34:S34" si="30">SUM(Q25:Q33)</f>
        <v>3</v>
      </c>
      <c r="R34" s="114">
        <f t="shared" si="30"/>
        <v>0</v>
      </c>
      <c r="S34" s="299">
        <f t="shared" si="30"/>
        <v>4</v>
      </c>
      <c r="T34" s="319">
        <f>SUM(T25:T33)</f>
        <v>406</v>
      </c>
      <c r="U34" s="116">
        <f>T34/(T34+V34+X34)</f>
        <v>0.72759856630824371</v>
      </c>
      <c r="V34" s="114">
        <f>SUM(V25:V33)</f>
        <v>150</v>
      </c>
      <c r="W34" s="116">
        <f>V34/(T34+V34+X34)</f>
        <v>0.26881720430107525</v>
      </c>
      <c r="X34" s="114">
        <f>SUM(X25:X33)</f>
        <v>2</v>
      </c>
      <c r="Y34" s="117">
        <f>X34/(T34+V34+X34)</f>
        <v>3.5842293906810036E-3</v>
      </c>
      <c r="Z34" s="300">
        <f t="shared" si="5"/>
        <v>558</v>
      </c>
      <c r="AA34" s="119">
        <f>SUM(AA25:AA33)</f>
        <v>1</v>
      </c>
      <c r="AB34" s="111">
        <f>AA34/(T34+V34+X34)</f>
        <v>1.7921146953405018E-3</v>
      </c>
      <c r="AC34" s="119">
        <f>SUM(AC25:AC33)</f>
        <v>2</v>
      </c>
      <c r="AD34" s="111">
        <f>AC34/(T34+V34+X34)</f>
        <v>3.5842293906810036E-3</v>
      </c>
      <c r="AE34" s="369">
        <f>SUM(AE25:AE33)</f>
        <v>1380</v>
      </c>
      <c r="AF34" s="370">
        <f>SUM(AF25:AF33)</f>
        <v>1116.5</v>
      </c>
      <c r="AG34" s="370">
        <f>SUM(AG25:AG33)</f>
        <v>263.5</v>
      </c>
      <c r="AH34" s="366">
        <f>AG34/AE34</f>
        <v>0.19094202898550725</v>
      </c>
    </row>
    <row r="35" spans="1:34" s="209" customFormat="1" ht="15" customHeight="1" thickBot="1">
      <c r="A35" s="473" t="s">
        <v>50</v>
      </c>
      <c r="B35" s="483" t="s">
        <v>39</v>
      </c>
      <c r="C35" s="203" t="s">
        <v>25</v>
      </c>
      <c r="D35" s="323">
        <v>142</v>
      </c>
      <c r="E35" s="239">
        <v>136</v>
      </c>
      <c r="F35" s="239">
        <v>31</v>
      </c>
      <c r="G35" s="239">
        <v>29</v>
      </c>
      <c r="H35" s="239">
        <v>0</v>
      </c>
      <c r="I35" s="239">
        <v>0</v>
      </c>
      <c r="J35" s="239">
        <v>0</v>
      </c>
      <c r="K35" s="324">
        <v>0</v>
      </c>
      <c r="L35" s="321">
        <v>93</v>
      </c>
      <c r="M35" s="233">
        <v>93</v>
      </c>
      <c r="N35" s="233">
        <v>31</v>
      </c>
      <c r="O35" s="233">
        <v>34</v>
      </c>
      <c r="P35" s="239">
        <v>0</v>
      </c>
      <c r="Q35" s="232">
        <v>0</v>
      </c>
      <c r="R35" s="239">
        <v>0</v>
      </c>
      <c r="S35" s="232">
        <v>0</v>
      </c>
      <c r="T35" s="282">
        <v>33</v>
      </c>
      <c r="U35" s="283">
        <f t="shared" si="23"/>
        <v>0.532258064516129</v>
      </c>
      <c r="V35" s="284">
        <v>27</v>
      </c>
      <c r="W35" s="283">
        <f t="shared" si="18"/>
        <v>0.43548387096774194</v>
      </c>
      <c r="X35" s="284">
        <v>2</v>
      </c>
      <c r="Y35" s="285">
        <f t="shared" si="19"/>
        <v>3.2258064516129031E-2</v>
      </c>
      <c r="Z35" s="286">
        <f t="shared" si="5"/>
        <v>62</v>
      </c>
      <c r="AA35" s="296">
        <v>0</v>
      </c>
      <c r="AB35" s="212">
        <f t="shared" ref="AB35:AB38" si="31">AA35/(T35+V35+X35)</f>
        <v>0</v>
      </c>
      <c r="AC35" s="288">
        <v>0</v>
      </c>
      <c r="AD35" s="212">
        <f t="shared" ref="AD35:AD38" si="32">AC35/(T35+V35+X35)</f>
        <v>0</v>
      </c>
      <c r="AE35" s="358">
        <v>172.5</v>
      </c>
      <c r="AF35" s="223">
        <f t="shared" si="24"/>
        <v>144</v>
      </c>
      <c r="AG35" s="308">
        <v>28.5</v>
      </c>
      <c r="AH35" s="208">
        <f t="shared" ref="AH35:AH38" si="33">AG35/AE35</f>
        <v>0.16521739130434782</v>
      </c>
    </row>
    <row r="36" spans="1:34" ht="15" customHeight="1" thickBot="1">
      <c r="A36" s="474"/>
      <c r="B36" s="484"/>
      <c r="C36" s="210" t="s">
        <v>26</v>
      </c>
      <c r="D36" s="325">
        <v>211</v>
      </c>
      <c r="E36" s="185">
        <v>192</v>
      </c>
      <c r="F36" s="185">
        <v>32</v>
      </c>
      <c r="G36" s="185">
        <v>16</v>
      </c>
      <c r="H36" s="185">
        <v>0</v>
      </c>
      <c r="I36" s="185">
        <v>0</v>
      </c>
      <c r="J36" s="185">
        <v>0</v>
      </c>
      <c r="K36" s="326">
        <v>0</v>
      </c>
      <c r="L36" s="320">
        <v>157</v>
      </c>
      <c r="M36" s="186">
        <v>124</v>
      </c>
      <c r="N36" s="186">
        <v>31</v>
      </c>
      <c r="O36" s="186">
        <v>28</v>
      </c>
      <c r="P36" s="185">
        <v>0</v>
      </c>
      <c r="Q36" s="185">
        <v>0</v>
      </c>
      <c r="R36" s="185">
        <v>0</v>
      </c>
      <c r="S36" s="185">
        <v>0</v>
      </c>
      <c r="T36" s="85">
        <v>12</v>
      </c>
      <c r="U36" s="87">
        <f t="shared" si="23"/>
        <v>0.19354838709677419</v>
      </c>
      <c r="V36" s="86">
        <v>49</v>
      </c>
      <c r="W36" s="87">
        <f t="shared" si="18"/>
        <v>0.79032258064516125</v>
      </c>
      <c r="X36" s="86">
        <v>1</v>
      </c>
      <c r="Y36" s="88">
        <f t="shared" si="19"/>
        <v>1.6129032258064516E-2</v>
      </c>
      <c r="Z36" s="202">
        <f t="shared" si="5"/>
        <v>62</v>
      </c>
      <c r="AA36" s="82">
        <v>0</v>
      </c>
      <c r="AB36" s="108">
        <f t="shared" si="31"/>
        <v>0</v>
      </c>
      <c r="AC36" s="83">
        <v>0</v>
      </c>
      <c r="AD36" s="108">
        <f t="shared" si="32"/>
        <v>0</v>
      </c>
      <c r="AE36" s="313">
        <v>172.5</v>
      </c>
      <c r="AF36" s="81">
        <f t="shared" si="24"/>
        <v>172.5</v>
      </c>
      <c r="AG36" s="314">
        <v>0</v>
      </c>
      <c r="AH36" s="110">
        <f t="shared" si="33"/>
        <v>0</v>
      </c>
    </row>
    <row r="37" spans="1:34" ht="15" customHeight="1" thickBot="1">
      <c r="A37" s="474"/>
      <c r="B37" s="484"/>
      <c r="C37" s="210" t="s">
        <v>27</v>
      </c>
      <c r="D37" s="325">
        <v>92</v>
      </c>
      <c r="E37" s="185">
        <v>82</v>
      </c>
      <c r="F37" s="185">
        <v>9</v>
      </c>
      <c r="G37" s="185">
        <v>5</v>
      </c>
      <c r="H37" s="185">
        <v>0</v>
      </c>
      <c r="I37" s="185">
        <v>0</v>
      </c>
      <c r="J37" s="185">
        <v>0</v>
      </c>
      <c r="K37" s="326">
        <v>0</v>
      </c>
      <c r="L37" s="305" t="s">
        <v>54</v>
      </c>
      <c r="M37" s="305" t="s">
        <v>54</v>
      </c>
      <c r="N37" s="305" t="s">
        <v>54</v>
      </c>
      <c r="O37" s="305" t="s">
        <v>54</v>
      </c>
      <c r="P37" s="185">
        <v>0</v>
      </c>
      <c r="Q37" s="185">
        <v>0</v>
      </c>
      <c r="R37" s="185">
        <v>0</v>
      </c>
      <c r="S37" s="185">
        <v>0</v>
      </c>
      <c r="T37" s="85">
        <v>16</v>
      </c>
      <c r="U37" s="87">
        <f t="shared" si="23"/>
        <v>0.69565217391304346</v>
      </c>
      <c r="V37" s="86">
        <v>7</v>
      </c>
      <c r="W37" s="87">
        <f t="shared" si="18"/>
        <v>0.30434782608695654</v>
      </c>
      <c r="X37" s="86">
        <v>0</v>
      </c>
      <c r="Y37" s="88">
        <f t="shared" si="19"/>
        <v>0</v>
      </c>
      <c r="Z37" s="202">
        <f t="shared" si="5"/>
        <v>23</v>
      </c>
      <c r="AA37" s="79">
        <v>0</v>
      </c>
      <c r="AB37" s="108">
        <f t="shared" si="31"/>
        <v>0</v>
      </c>
      <c r="AC37" s="80">
        <v>0</v>
      </c>
      <c r="AD37" s="108">
        <f t="shared" si="32"/>
        <v>0</v>
      </c>
      <c r="AE37" s="313">
        <v>172.5</v>
      </c>
      <c r="AF37" s="81">
        <f t="shared" si="24"/>
        <v>144</v>
      </c>
      <c r="AG37" s="314">
        <v>28.5</v>
      </c>
      <c r="AH37" s="110">
        <f t="shared" si="33"/>
        <v>0.16521739130434782</v>
      </c>
    </row>
    <row r="38" spans="1:34" s="209" customFormat="1" ht="15" customHeight="1" thickBot="1">
      <c r="A38" s="474"/>
      <c r="B38" s="484"/>
      <c r="C38" s="210" t="s">
        <v>84</v>
      </c>
      <c r="D38" s="325">
        <v>172</v>
      </c>
      <c r="E38" s="185">
        <v>239</v>
      </c>
      <c r="F38" s="185">
        <v>66</v>
      </c>
      <c r="G38" s="185">
        <v>72</v>
      </c>
      <c r="H38" s="185">
        <v>0</v>
      </c>
      <c r="I38" s="185">
        <v>0</v>
      </c>
      <c r="J38" s="185">
        <v>0</v>
      </c>
      <c r="K38" s="326">
        <v>0</v>
      </c>
      <c r="L38" s="320">
        <v>137</v>
      </c>
      <c r="M38" s="186">
        <v>156</v>
      </c>
      <c r="N38" s="186">
        <v>18</v>
      </c>
      <c r="O38" s="186">
        <v>17</v>
      </c>
      <c r="P38" s="185">
        <v>0</v>
      </c>
      <c r="Q38" s="185">
        <v>0</v>
      </c>
      <c r="R38" s="185">
        <v>0</v>
      </c>
      <c r="S38" s="185">
        <v>0</v>
      </c>
      <c r="T38" s="211">
        <v>53</v>
      </c>
      <c r="U38" s="219">
        <f t="shared" si="23"/>
        <v>0.85483870967741937</v>
      </c>
      <c r="V38" s="91">
        <v>9</v>
      </c>
      <c r="W38" s="219">
        <f t="shared" si="18"/>
        <v>0.14516129032258066</v>
      </c>
      <c r="X38" s="180">
        <v>0</v>
      </c>
      <c r="Y38" s="220">
        <f t="shared" si="19"/>
        <v>0</v>
      </c>
      <c r="Z38" s="207">
        <f t="shared" si="5"/>
        <v>62</v>
      </c>
      <c r="AA38" s="82">
        <v>0</v>
      </c>
      <c r="AB38" s="212">
        <f t="shared" si="31"/>
        <v>0</v>
      </c>
      <c r="AC38" s="83">
        <v>0</v>
      </c>
      <c r="AD38" s="212">
        <f t="shared" si="32"/>
        <v>0</v>
      </c>
      <c r="AE38" s="313">
        <v>172.5</v>
      </c>
      <c r="AF38" s="84">
        <f t="shared" si="24"/>
        <v>172.5</v>
      </c>
      <c r="AG38" s="315">
        <v>0</v>
      </c>
      <c r="AH38" s="214">
        <f t="shared" si="33"/>
        <v>0</v>
      </c>
    </row>
    <row r="39" spans="1:34" ht="15" customHeight="1" thickBot="1">
      <c r="A39" s="474"/>
      <c r="B39" s="485"/>
      <c r="C39" s="216" t="s">
        <v>29</v>
      </c>
      <c r="D39" s="335">
        <v>25</v>
      </c>
      <c r="E39" s="256">
        <v>24</v>
      </c>
      <c r="F39" s="256">
        <v>0</v>
      </c>
      <c r="G39" s="256">
        <v>30</v>
      </c>
      <c r="H39" s="256">
        <v>0</v>
      </c>
      <c r="I39" s="256">
        <v>0</v>
      </c>
      <c r="J39" s="256">
        <v>0</v>
      </c>
      <c r="K39" s="336">
        <v>0</v>
      </c>
      <c r="L39" s="338">
        <v>29</v>
      </c>
      <c r="M39" s="257">
        <v>28</v>
      </c>
      <c r="N39" s="257">
        <v>0</v>
      </c>
      <c r="O39" s="257">
        <v>27</v>
      </c>
      <c r="P39" s="256">
        <v>0</v>
      </c>
      <c r="Q39" s="256">
        <v>0</v>
      </c>
      <c r="R39" s="256">
        <v>0</v>
      </c>
      <c r="S39" s="256">
        <v>0</v>
      </c>
      <c r="T39" s="269">
        <v>62</v>
      </c>
      <c r="U39" s="270">
        <f t="shared" si="23"/>
        <v>1</v>
      </c>
      <c r="V39" s="271">
        <v>0</v>
      </c>
      <c r="W39" s="270">
        <f t="shared" si="18"/>
        <v>0</v>
      </c>
      <c r="X39" s="271">
        <v>0</v>
      </c>
      <c r="Y39" s="272">
        <f t="shared" si="19"/>
        <v>0</v>
      </c>
      <c r="Z39" s="273">
        <f t="shared" si="5"/>
        <v>62</v>
      </c>
      <c r="AA39" s="274" t="s">
        <v>54</v>
      </c>
      <c r="AB39" s="275" t="s">
        <v>54</v>
      </c>
      <c r="AC39" s="191" t="s">
        <v>54</v>
      </c>
      <c r="AD39" s="275" t="s">
        <v>54</v>
      </c>
      <c r="AE39" s="217" t="s">
        <v>54</v>
      </c>
      <c r="AF39" s="276" t="s">
        <v>54</v>
      </c>
      <c r="AG39" s="222" t="s">
        <v>54</v>
      </c>
      <c r="AH39" s="194" t="s">
        <v>54</v>
      </c>
    </row>
    <row r="40" spans="1:34" ht="15" customHeight="1" thickBot="1">
      <c r="A40" s="474"/>
      <c r="B40" s="472" t="s">
        <v>41</v>
      </c>
      <c r="C40" s="258" t="s">
        <v>31</v>
      </c>
      <c r="D40" s="323">
        <v>301</v>
      </c>
      <c r="E40" s="239">
        <v>284</v>
      </c>
      <c r="F40" s="239">
        <v>62</v>
      </c>
      <c r="G40" s="239">
        <v>54</v>
      </c>
      <c r="H40" s="239">
        <v>0</v>
      </c>
      <c r="I40" s="239">
        <v>0</v>
      </c>
      <c r="J40" s="239">
        <v>0</v>
      </c>
      <c r="K40" s="324">
        <v>0</v>
      </c>
      <c r="L40" s="321">
        <v>279</v>
      </c>
      <c r="M40" s="233">
        <v>266</v>
      </c>
      <c r="N40" s="233">
        <v>62</v>
      </c>
      <c r="O40" s="233">
        <v>60</v>
      </c>
      <c r="P40" s="239">
        <v>0</v>
      </c>
      <c r="Q40" s="232">
        <v>0</v>
      </c>
      <c r="R40" s="239">
        <v>0</v>
      </c>
      <c r="S40" s="232">
        <v>0</v>
      </c>
      <c r="T40" s="259">
        <v>41</v>
      </c>
      <c r="U40" s="260">
        <f t="shared" si="23"/>
        <v>0.66129032258064513</v>
      </c>
      <c r="V40" s="261">
        <v>21</v>
      </c>
      <c r="W40" s="260">
        <f t="shared" si="18"/>
        <v>0.33870967741935482</v>
      </c>
      <c r="X40" s="271">
        <v>0</v>
      </c>
      <c r="Y40" s="262">
        <f t="shared" si="19"/>
        <v>0</v>
      </c>
      <c r="Z40" s="253">
        <f t="shared" si="5"/>
        <v>62</v>
      </c>
      <c r="AA40" s="263" t="s">
        <v>54</v>
      </c>
      <c r="AB40" s="107" t="s">
        <v>54</v>
      </c>
      <c r="AC40" s="264" t="s">
        <v>54</v>
      </c>
      <c r="AD40" s="265" t="s">
        <v>54</v>
      </c>
      <c r="AE40" s="264" t="s">
        <v>54</v>
      </c>
      <c r="AF40" s="266" t="s">
        <v>54</v>
      </c>
      <c r="AG40" s="267" t="s">
        <v>54</v>
      </c>
      <c r="AH40" s="268" t="s">
        <v>54</v>
      </c>
    </row>
    <row r="41" spans="1:34" ht="15" customHeight="1" thickBot="1">
      <c r="A41" s="474"/>
      <c r="B41" s="472"/>
      <c r="C41" s="224" t="s">
        <v>32</v>
      </c>
      <c r="D41" s="325">
        <v>93</v>
      </c>
      <c r="E41" s="185">
        <v>86</v>
      </c>
      <c r="F41" s="185">
        <v>31</v>
      </c>
      <c r="G41" s="185">
        <v>24</v>
      </c>
      <c r="H41" s="185">
        <v>0</v>
      </c>
      <c r="I41" s="185">
        <v>0</v>
      </c>
      <c r="J41" s="185">
        <v>0</v>
      </c>
      <c r="K41" s="326">
        <v>0</v>
      </c>
      <c r="L41" s="320">
        <v>93</v>
      </c>
      <c r="M41" s="186">
        <v>84</v>
      </c>
      <c r="N41" s="186">
        <v>31</v>
      </c>
      <c r="O41" s="186">
        <v>30</v>
      </c>
      <c r="P41" s="185">
        <v>0</v>
      </c>
      <c r="Q41" s="185">
        <v>0</v>
      </c>
      <c r="R41" s="185">
        <v>0</v>
      </c>
      <c r="S41" s="185">
        <v>0</v>
      </c>
      <c r="T41" s="85">
        <v>47</v>
      </c>
      <c r="U41" s="95">
        <f t="shared" si="23"/>
        <v>0.75806451612903225</v>
      </c>
      <c r="V41" s="86">
        <v>15</v>
      </c>
      <c r="W41" s="95">
        <f t="shared" si="18"/>
        <v>0.24193548387096775</v>
      </c>
      <c r="X41" s="86">
        <v>0</v>
      </c>
      <c r="Y41" s="96">
        <f t="shared" si="19"/>
        <v>0</v>
      </c>
      <c r="Z41" s="202">
        <f t="shared" si="5"/>
        <v>62</v>
      </c>
      <c r="AA41" s="79" t="s">
        <v>54</v>
      </c>
      <c r="AB41" s="108" t="s">
        <v>54</v>
      </c>
      <c r="AC41" s="80" t="s">
        <v>54</v>
      </c>
      <c r="AD41" s="121" t="s">
        <v>54</v>
      </c>
      <c r="AE41" s="80" t="s">
        <v>54</v>
      </c>
      <c r="AF41" s="81" t="s">
        <v>54</v>
      </c>
      <c r="AG41" s="190" t="s">
        <v>54</v>
      </c>
      <c r="AH41" s="120" t="s">
        <v>54</v>
      </c>
    </row>
    <row r="42" spans="1:34" ht="15" customHeight="1" thickBot="1">
      <c r="A42" s="474"/>
      <c r="B42" s="472"/>
      <c r="C42" s="224" t="s">
        <v>33</v>
      </c>
      <c r="D42" s="325">
        <v>62</v>
      </c>
      <c r="E42" s="185">
        <v>61</v>
      </c>
      <c r="F42" s="185">
        <v>31</v>
      </c>
      <c r="G42" s="185">
        <v>27</v>
      </c>
      <c r="H42" s="185">
        <v>0</v>
      </c>
      <c r="I42" s="185">
        <v>0</v>
      </c>
      <c r="J42" s="185">
        <v>0</v>
      </c>
      <c r="K42" s="326">
        <v>0</v>
      </c>
      <c r="L42" s="320">
        <v>62</v>
      </c>
      <c r="M42" s="186">
        <v>60</v>
      </c>
      <c r="N42" s="186">
        <v>31</v>
      </c>
      <c r="O42" s="186">
        <v>29</v>
      </c>
      <c r="P42" s="185">
        <v>0</v>
      </c>
      <c r="Q42" s="185">
        <v>0</v>
      </c>
      <c r="R42" s="185">
        <v>0</v>
      </c>
      <c r="S42" s="185">
        <v>0</v>
      </c>
      <c r="T42" s="85">
        <v>59</v>
      </c>
      <c r="U42" s="95">
        <f t="shared" si="23"/>
        <v>0.95161290322580649</v>
      </c>
      <c r="V42" s="86">
        <v>3</v>
      </c>
      <c r="W42" s="95">
        <f t="shared" si="18"/>
        <v>4.8387096774193547E-2</v>
      </c>
      <c r="X42" s="86">
        <v>0</v>
      </c>
      <c r="Y42" s="96">
        <f t="shared" si="19"/>
        <v>0</v>
      </c>
      <c r="Z42" s="202">
        <f t="shared" si="5"/>
        <v>62</v>
      </c>
      <c r="AA42" s="79" t="s">
        <v>54</v>
      </c>
      <c r="AB42" s="108" t="s">
        <v>54</v>
      </c>
      <c r="AC42" s="80" t="s">
        <v>54</v>
      </c>
      <c r="AD42" s="121" t="s">
        <v>54</v>
      </c>
      <c r="AE42" s="80" t="s">
        <v>54</v>
      </c>
      <c r="AF42" s="81" t="s">
        <v>54</v>
      </c>
      <c r="AG42" s="190" t="s">
        <v>54</v>
      </c>
      <c r="AH42" s="120" t="s">
        <v>54</v>
      </c>
    </row>
    <row r="43" spans="1:34" ht="15" customHeight="1" thickBot="1">
      <c r="A43" s="474"/>
      <c r="B43" s="472"/>
      <c r="C43" s="225" t="s">
        <v>34</v>
      </c>
      <c r="D43" s="335">
        <v>124</v>
      </c>
      <c r="E43" s="256">
        <v>119</v>
      </c>
      <c r="F43" s="256">
        <v>124</v>
      </c>
      <c r="G43" s="256">
        <v>66</v>
      </c>
      <c r="H43" s="256">
        <v>0</v>
      </c>
      <c r="I43" s="256">
        <v>12</v>
      </c>
      <c r="J43" s="256">
        <v>0</v>
      </c>
      <c r="K43" s="336">
        <v>11</v>
      </c>
      <c r="L43" s="320">
        <v>93</v>
      </c>
      <c r="M43" s="186">
        <v>93</v>
      </c>
      <c r="N43" s="186">
        <v>124</v>
      </c>
      <c r="O43" s="186">
        <v>103</v>
      </c>
      <c r="P43" s="256">
        <v>0</v>
      </c>
      <c r="Q43" s="185">
        <v>0</v>
      </c>
      <c r="R43" s="256">
        <v>0</v>
      </c>
      <c r="S43" s="185">
        <v>6</v>
      </c>
      <c r="T43" s="85">
        <v>52</v>
      </c>
      <c r="U43" s="95">
        <f t="shared" si="23"/>
        <v>0.83870967741935487</v>
      </c>
      <c r="V43" s="86">
        <v>10</v>
      </c>
      <c r="W43" s="95">
        <f t="shared" si="18"/>
        <v>0.16129032258064516</v>
      </c>
      <c r="X43" s="86">
        <v>0</v>
      </c>
      <c r="Y43" s="96">
        <f t="shared" si="19"/>
        <v>0</v>
      </c>
      <c r="Z43" s="202">
        <f t="shared" si="5"/>
        <v>62</v>
      </c>
      <c r="AA43" s="79" t="s">
        <v>54</v>
      </c>
      <c r="AB43" s="108" t="s">
        <v>54</v>
      </c>
      <c r="AC43" s="80" t="s">
        <v>54</v>
      </c>
      <c r="AD43" s="121" t="s">
        <v>54</v>
      </c>
      <c r="AE43" s="191" t="s">
        <v>54</v>
      </c>
      <c r="AF43" s="192" t="s">
        <v>54</v>
      </c>
      <c r="AG43" s="193" t="s">
        <v>54</v>
      </c>
      <c r="AH43" s="194" t="s">
        <v>54</v>
      </c>
    </row>
    <row r="44" spans="1:34" ht="15.75" thickBot="1">
      <c r="A44" s="475" t="s">
        <v>42</v>
      </c>
      <c r="B44" s="476"/>
      <c r="C44" s="477"/>
      <c r="D44" s="122">
        <f t="shared" ref="D44:K44" si="34">SUM(D35:D43)</f>
        <v>1222</v>
      </c>
      <c r="E44" s="113">
        <f t="shared" si="34"/>
        <v>1223</v>
      </c>
      <c r="F44" s="113">
        <f t="shared" si="34"/>
        <v>386</v>
      </c>
      <c r="G44" s="113">
        <f t="shared" si="34"/>
        <v>323</v>
      </c>
      <c r="H44" s="113">
        <f t="shared" si="34"/>
        <v>0</v>
      </c>
      <c r="I44" s="113">
        <f t="shared" si="34"/>
        <v>12</v>
      </c>
      <c r="J44" s="113">
        <f t="shared" si="34"/>
        <v>0</v>
      </c>
      <c r="K44" s="113">
        <f t="shared" si="34"/>
        <v>11</v>
      </c>
      <c r="L44" s="112">
        <f>SUM(L35:L43)</f>
        <v>943</v>
      </c>
      <c r="M44" s="113">
        <f>SUM(M35:M43)</f>
        <v>904</v>
      </c>
      <c r="N44" s="114">
        <f>SUM(N35:N43)</f>
        <v>328</v>
      </c>
      <c r="O44" s="115">
        <f>SUM(O35:O43)</f>
        <v>328</v>
      </c>
      <c r="P44" s="115">
        <f t="shared" ref="P44:S44" si="35">SUM(P35:P43)</f>
        <v>0</v>
      </c>
      <c r="Q44" s="115">
        <f t="shared" si="35"/>
        <v>0</v>
      </c>
      <c r="R44" s="115">
        <f t="shared" si="35"/>
        <v>0</v>
      </c>
      <c r="S44" s="115">
        <f t="shared" si="35"/>
        <v>6</v>
      </c>
      <c r="T44" s="112">
        <f>SUM(T35:T43)</f>
        <v>375</v>
      </c>
      <c r="U44" s="116">
        <f>T44/(T44+V44+X44)</f>
        <v>0.7225433526011561</v>
      </c>
      <c r="V44" s="114">
        <f>SUM(V35:V43)</f>
        <v>141</v>
      </c>
      <c r="W44" s="116">
        <f>V44/(T44+V44+X44)</f>
        <v>0.27167630057803466</v>
      </c>
      <c r="X44" s="114">
        <f>SUM(X35:X43)</f>
        <v>3</v>
      </c>
      <c r="Y44" s="117">
        <f>X44/(T44+V44+X44)</f>
        <v>5.7803468208092483E-3</v>
      </c>
      <c r="Z44" s="197"/>
      <c r="AA44" s="118">
        <f>SUM(AA35:AA43)</f>
        <v>0</v>
      </c>
      <c r="AB44" s="109">
        <f>AA44/(T44+V44+X44)</f>
        <v>0</v>
      </c>
      <c r="AC44" s="119">
        <f>SUM(AC35:AC43)</f>
        <v>0</v>
      </c>
      <c r="AD44" s="109">
        <f>AC44/(T44+V44+X44)</f>
        <v>0</v>
      </c>
      <c r="AE44" s="173">
        <f>SUM(AE35:AE43)</f>
        <v>690</v>
      </c>
      <c r="AF44" s="174">
        <f>SUM(AF35:AF43)</f>
        <v>633</v>
      </c>
      <c r="AG44" s="178">
        <f>SUM(AG35:AG43)</f>
        <v>57</v>
      </c>
      <c r="AH44" s="176">
        <f>AG44/AE44</f>
        <v>8.2608695652173908E-2</v>
      </c>
    </row>
    <row r="45" spans="1:34" ht="15.75" thickBo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9"/>
      <c r="Z45" s="98"/>
      <c r="AA45" s="100"/>
      <c r="AB45" s="100"/>
      <c r="AC45" s="100"/>
      <c r="AD45" s="100"/>
      <c r="AE45" s="101"/>
      <c r="AF45" s="101"/>
      <c r="AG45" s="102"/>
    </row>
    <row r="46" spans="1:34" ht="15.75" customHeight="1">
      <c r="A46" s="460" t="s">
        <v>44</v>
      </c>
      <c r="B46" s="461"/>
      <c r="C46" s="462"/>
      <c r="D46" s="123">
        <f t="shared" ref="D46:K46" si="36">D24</f>
        <v>3318</v>
      </c>
      <c r="E46" s="124">
        <f t="shared" si="36"/>
        <v>3196</v>
      </c>
      <c r="F46" s="124">
        <f t="shared" si="36"/>
        <v>2406</v>
      </c>
      <c r="G46" s="125">
        <f t="shared" si="36"/>
        <v>2429</v>
      </c>
      <c r="H46" s="125">
        <f t="shared" si="36"/>
        <v>0</v>
      </c>
      <c r="I46" s="125">
        <f t="shared" si="36"/>
        <v>18</v>
      </c>
      <c r="J46" s="125">
        <f t="shared" si="36"/>
        <v>0</v>
      </c>
      <c r="K46" s="125">
        <f t="shared" si="36"/>
        <v>53</v>
      </c>
      <c r="L46" s="123">
        <f t="shared" ref="L46:Y46" si="37">L24</f>
        <v>2364</v>
      </c>
      <c r="M46" s="124">
        <f t="shared" si="37"/>
        <v>2513</v>
      </c>
      <c r="N46" s="124">
        <f t="shared" si="37"/>
        <v>1825</v>
      </c>
      <c r="O46" s="124">
        <f t="shared" si="37"/>
        <v>1916</v>
      </c>
      <c r="P46" s="124">
        <f t="shared" si="37"/>
        <v>0</v>
      </c>
      <c r="Q46" s="124">
        <f t="shared" si="37"/>
        <v>6</v>
      </c>
      <c r="R46" s="124">
        <f t="shared" si="37"/>
        <v>0</v>
      </c>
      <c r="S46" s="126">
        <f t="shared" si="37"/>
        <v>36</v>
      </c>
      <c r="T46" s="127">
        <f t="shared" si="37"/>
        <v>870</v>
      </c>
      <c r="U46" s="128">
        <f t="shared" si="37"/>
        <v>0.73853989813242782</v>
      </c>
      <c r="V46" s="129">
        <f t="shared" si="37"/>
        <v>308</v>
      </c>
      <c r="W46" s="128">
        <f t="shared" si="37"/>
        <v>0.26146010186757218</v>
      </c>
      <c r="X46" s="129">
        <f t="shared" si="37"/>
        <v>0</v>
      </c>
      <c r="Y46" s="130">
        <f t="shared" si="37"/>
        <v>0</v>
      </c>
      <c r="Z46" s="198"/>
      <c r="AA46" s="131">
        <f t="shared" ref="AA46:AG46" si="38">AA24</f>
        <v>0</v>
      </c>
      <c r="AB46" s="132">
        <f t="shared" si="38"/>
        <v>0</v>
      </c>
      <c r="AC46" s="133">
        <f t="shared" si="38"/>
        <v>1</v>
      </c>
      <c r="AD46" s="134">
        <f t="shared" si="38"/>
        <v>8.4889643463497452E-4</v>
      </c>
      <c r="AE46" s="135">
        <f t="shared" si="38"/>
        <v>3067.5</v>
      </c>
      <c r="AF46" s="136">
        <f t="shared" si="38"/>
        <v>2112</v>
      </c>
      <c r="AG46" s="137">
        <f t="shared" si="38"/>
        <v>955.5</v>
      </c>
      <c r="AH46" s="132">
        <f>AG46/AE46</f>
        <v>0.31149144254278727</v>
      </c>
    </row>
    <row r="47" spans="1:34">
      <c r="A47" s="463" t="s">
        <v>45</v>
      </c>
      <c r="B47" s="464"/>
      <c r="C47" s="465"/>
      <c r="D47" s="138">
        <f>D34</f>
        <v>1292</v>
      </c>
      <c r="E47" s="139">
        <f t="shared" ref="E47:K47" si="39">E34</f>
        <v>1330</v>
      </c>
      <c r="F47" s="139">
        <f t="shared" si="39"/>
        <v>857</v>
      </c>
      <c r="G47" s="140">
        <f t="shared" si="39"/>
        <v>801</v>
      </c>
      <c r="H47" s="140">
        <f t="shared" si="39"/>
        <v>0</v>
      </c>
      <c r="I47" s="140">
        <f t="shared" si="39"/>
        <v>18</v>
      </c>
      <c r="J47" s="140">
        <f t="shared" si="39"/>
        <v>0</v>
      </c>
      <c r="K47" s="140">
        <f t="shared" si="39"/>
        <v>45</v>
      </c>
      <c r="L47" s="138">
        <f t="shared" ref="L47:Y47" si="40">L34</f>
        <v>1145</v>
      </c>
      <c r="M47" s="139">
        <f t="shared" si="40"/>
        <v>1167</v>
      </c>
      <c r="N47" s="139">
        <f t="shared" si="40"/>
        <v>469</v>
      </c>
      <c r="O47" s="139">
        <f t="shared" si="40"/>
        <v>550</v>
      </c>
      <c r="P47" s="139">
        <f t="shared" si="40"/>
        <v>0</v>
      </c>
      <c r="Q47" s="139">
        <f t="shared" si="40"/>
        <v>3</v>
      </c>
      <c r="R47" s="139">
        <f t="shared" si="40"/>
        <v>0</v>
      </c>
      <c r="S47" s="141">
        <f t="shared" si="40"/>
        <v>4</v>
      </c>
      <c r="T47" s="142">
        <f t="shared" si="40"/>
        <v>406</v>
      </c>
      <c r="U47" s="143">
        <f t="shared" si="40"/>
        <v>0.72759856630824371</v>
      </c>
      <c r="V47" s="144">
        <f t="shared" si="40"/>
        <v>150</v>
      </c>
      <c r="W47" s="143">
        <f t="shared" si="40"/>
        <v>0.26881720430107525</v>
      </c>
      <c r="X47" s="144">
        <f t="shared" si="40"/>
        <v>2</v>
      </c>
      <c r="Y47" s="145">
        <f t="shared" si="40"/>
        <v>3.5842293906810036E-3</v>
      </c>
      <c r="Z47" s="199"/>
      <c r="AA47" s="146">
        <f t="shared" ref="AA47:AG47" si="41">AA34</f>
        <v>1</v>
      </c>
      <c r="AB47" s="147">
        <f t="shared" si="41"/>
        <v>1.7921146953405018E-3</v>
      </c>
      <c r="AC47" s="148">
        <f t="shared" si="41"/>
        <v>2</v>
      </c>
      <c r="AD47" s="149">
        <f t="shared" si="41"/>
        <v>3.5842293906810036E-3</v>
      </c>
      <c r="AE47" s="181">
        <f t="shared" si="41"/>
        <v>1380</v>
      </c>
      <c r="AF47" s="182">
        <f t="shared" si="41"/>
        <v>1116.5</v>
      </c>
      <c r="AG47" s="182">
        <f t="shared" si="41"/>
        <v>263.5</v>
      </c>
      <c r="AH47" s="147">
        <f>AG47/AE47</f>
        <v>0.19094202898550725</v>
      </c>
    </row>
    <row r="48" spans="1:34" ht="15.75" thickBot="1">
      <c r="A48" s="466" t="s">
        <v>46</v>
      </c>
      <c r="B48" s="467"/>
      <c r="C48" s="468"/>
      <c r="D48" s="150">
        <f>D44</f>
        <v>1222</v>
      </c>
      <c r="E48" s="151">
        <f t="shared" ref="E48:K48" si="42">E44</f>
        <v>1223</v>
      </c>
      <c r="F48" s="151">
        <f t="shared" si="42"/>
        <v>386</v>
      </c>
      <c r="G48" s="152">
        <f t="shared" si="42"/>
        <v>323</v>
      </c>
      <c r="H48" s="152">
        <f t="shared" si="42"/>
        <v>0</v>
      </c>
      <c r="I48" s="152">
        <f t="shared" si="42"/>
        <v>12</v>
      </c>
      <c r="J48" s="152">
        <f t="shared" si="42"/>
        <v>0</v>
      </c>
      <c r="K48" s="152">
        <f t="shared" si="42"/>
        <v>11</v>
      </c>
      <c r="L48" s="150">
        <f t="shared" ref="L48:Y48" si="43">L44</f>
        <v>943</v>
      </c>
      <c r="M48" s="151">
        <f t="shared" si="43"/>
        <v>904</v>
      </c>
      <c r="N48" s="151">
        <f t="shared" si="43"/>
        <v>328</v>
      </c>
      <c r="O48" s="151">
        <f t="shared" si="43"/>
        <v>328</v>
      </c>
      <c r="P48" s="151">
        <f t="shared" si="43"/>
        <v>0</v>
      </c>
      <c r="Q48" s="151">
        <f t="shared" si="43"/>
        <v>0</v>
      </c>
      <c r="R48" s="151">
        <f t="shared" si="43"/>
        <v>0</v>
      </c>
      <c r="S48" s="153">
        <f t="shared" si="43"/>
        <v>6</v>
      </c>
      <c r="T48" s="154">
        <f t="shared" si="43"/>
        <v>375</v>
      </c>
      <c r="U48" s="155">
        <f t="shared" si="43"/>
        <v>0.7225433526011561</v>
      </c>
      <c r="V48" s="156">
        <f t="shared" si="43"/>
        <v>141</v>
      </c>
      <c r="W48" s="155">
        <f t="shared" si="43"/>
        <v>0.27167630057803466</v>
      </c>
      <c r="X48" s="156">
        <f t="shared" si="43"/>
        <v>3</v>
      </c>
      <c r="Y48" s="157">
        <f t="shared" si="43"/>
        <v>5.7803468208092483E-3</v>
      </c>
      <c r="Z48" s="200"/>
      <c r="AA48" s="158">
        <f t="shared" ref="AA48:AG48" si="44">AA44</f>
        <v>0</v>
      </c>
      <c r="AB48" s="159">
        <f t="shared" si="44"/>
        <v>0</v>
      </c>
      <c r="AC48" s="160">
        <f t="shared" si="44"/>
        <v>0</v>
      </c>
      <c r="AD48" s="161">
        <f t="shared" si="44"/>
        <v>0</v>
      </c>
      <c r="AE48" s="158">
        <f t="shared" si="44"/>
        <v>690</v>
      </c>
      <c r="AF48" s="162">
        <f t="shared" si="44"/>
        <v>633</v>
      </c>
      <c r="AG48" s="163">
        <f t="shared" si="44"/>
        <v>57</v>
      </c>
      <c r="AH48" s="159">
        <f>AG48/AE48</f>
        <v>8.2608695652173908E-2</v>
      </c>
    </row>
    <row r="49" spans="1:34" ht="15.75" thickBot="1">
      <c r="A49" s="469" t="s">
        <v>43</v>
      </c>
      <c r="B49" s="470"/>
      <c r="C49" s="471"/>
      <c r="D49" s="164">
        <f t="shared" ref="D49:K49" si="45">SUM(D46:D48)</f>
        <v>5832</v>
      </c>
      <c r="E49" s="165">
        <f t="shared" si="45"/>
        <v>5749</v>
      </c>
      <c r="F49" s="165">
        <f t="shared" si="45"/>
        <v>3649</v>
      </c>
      <c r="G49" s="166">
        <f t="shared" si="45"/>
        <v>3553</v>
      </c>
      <c r="H49" s="166">
        <f t="shared" si="45"/>
        <v>0</v>
      </c>
      <c r="I49" s="166">
        <f t="shared" si="45"/>
        <v>48</v>
      </c>
      <c r="J49" s="166">
        <f t="shared" si="45"/>
        <v>0</v>
      </c>
      <c r="K49" s="166">
        <f t="shared" si="45"/>
        <v>109</v>
      </c>
      <c r="L49" s="164">
        <f>SUM(L46:L48)</f>
        <v>4452</v>
      </c>
      <c r="M49" s="165">
        <f>SUM(M46:M48)</f>
        <v>4584</v>
      </c>
      <c r="N49" s="165">
        <f>SUM(N46:N48)</f>
        <v>2622</v>
      </c>
      <c r="O49" s="167">
        <f>SUM(O46:O48)</f>
        <v>2794</v>
      </c>
      <c r="P49" s="167">
        <f t="shared" ref="P49:S49" si="46">SUM(P46:P48)</f>
        <v>0</v>
      </c>
      <c r="Q49" s="167">
        <f t="shared" si="46"/>
        <v>9</v>
      </c>
      <c r="R49" s="167">
        <f t="shared" si="46"/>
        <v>0</v>
      </c>
      <c r="S49" s="167">
        <f t="shared" si="46"/>
        <v>46</v>
      </c>
      <c r="T49" s="168">
        <f>SUM(T46:T48)</f>
        <v>1651</v>
      </c>
      <c r="U49" s="169">
        <f>T49/(T49+V49+X49)</f>
        <v>0.7321507760532151</v>
      </c>
      <c r="V49" s="170">
        <f>SUM(V46:V48)</f>
        <v>599</v>
      </c>
      <c r="W49" s="169">
        <f>V49/(T49+V49+X49)</f>
        <v>0.26563192904656319</v>
      </c>
      <c r="X49" s="170">
        <f>SUM(X46:X48)</f>
        <v>5</v>
      </c>
      <c r="Y49" s="171">
        <f>X49/(T49+V49+X49)</f>
        <v>2.2172949002217295E-3</v>
      </c>
      <c r="Z49" s="201"/>
      <c r="AA49" s="172">
        <f>SUM(AA46:AA48)</f>
        <v>1</v>
      </c>
      <c r="AB49" s="109">
        <f>AA49/(T49+V49+X49)</f>
        <v>4.434589800443459E-4</v>
      </c>
      <c r="AC49" s="173">
        <f>SUM(AC46:AC48)</f>
        <v>3</v>
      </c>
      <c r="AD49" s="109">
        <f>AC49/(T49+V49+X49)</f>
        <v>1.3303769401330377E-3</v>
      </c>
      <c r="AE49" s="177">
        <f>SUM(AE46:AE48)</f>
        <v>5137.5</v>
      </c>
      <c r="AF49" s="174">
        <f>SUM(AF46:AF48)</f>
        <v>3861.5</v>
      </c>
      <c r="AG49" s="175">
        <f>SUM(AG46:AG48)</f>
        <v>1276</v>
      </c>
      <c r="AH49" s="176">
        <f>AG49/AE49</f>
        <v>0.24836982968369831</v>
      </c>
    </row>
    <row r="51" spans="1:34" hidden="1">
      <c r="B51" s="179" t="s">
        <v>73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</row>
    <row r="52" spans="1:34" hidden="1">
      <c r="B52" s="179" t="s">
        <v>74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</row>
    <row r="53" spans="1:34" hidden="1">
      <c r="B53" s="179" t="s">
        <v>75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</row>
    <row r="54" spans="1:34" hidden="1">
      <c r="B54" s="179" t="s">
        <v>76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</row>
    <row r="55" spans="1:34" hidden="1">
      <c r="B55" s="179" t="s">
        <v>77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</row>
  </sheetData>
  <mergeCells count="36">
    <mergeCell ref="D3:E3"/>
    <mergeCell ref="F3:G3"/>
    <mergeCell ref="L3:M3"/>
    <mergeCell ref="N3:O3"/>
    <mergeCell ref="D1:K1"/>
    <mergeCell ref="H3:I3"/>
    <mergeCell ref="J3:K3"/>
    <mergeCell ref="A24:C24"/>
    <mergeCell ref="C1:C3"/>
    <mergeCell ref="B35:B39"/>
    <mergeCell ref="A1:B3"/>
    <mergeCell ref="A34:C34"/>
    <mergeCell ref="A25:B33"/>
    <mergeCell ref="A4:B11"/>
    <mergeCell ref="A12:B23"/>
    <mergeCell ref="A46:C46"/>
    <mergeCell ref="A47:C47"/>
    <mergeCell ref="A48:C48"/>
    <mergeCell ref="A49:C49"/>
    <mergeCell ref="B40:B43"/>
    <mergeCell ref="A35:A43"/>
    <mergeCell ref="A44:C44"/>
    <mergeCell ref="AE1:AH2"/>
    <mergeCell ref="AB1:AB3"/>
    <mergeCell ref="AD1:AD3"/>
    <mergeCell ref="AA1:AA3"/>
    <mergeCell ref="AC1:AC3"/>
    <mergeCell ref="P3:Q3"/>
    <mergeCell ref="R3:S3"/>
    <mergeCell ref="L1:S1"/>
    <mergeCell ref="Y1:Y3"/>
    <mergeCell ref="X1:X3"/>
    <mergeCell ref="T1:T3"/>
    <mergeCell ref="U1:U3"/>
    <mergeCell ref="V1:V3"/>
    <mergeCell ref="W1:W3"/>
  </mergeCells>
  <conditionalFormatting sqref="AA35:AA38 AA33 AA25:AA31 X25:X33 X4:X12 AA4:AA23 X14:X23">
    <cfRule type="cellIs" dxfId="1" priority="3" operator="greaterThan">
      <formula>0</formula>
    </cfRule>
  </conditionalFormatting>
  <conditionalFormatting sqref="X13 X35:X43">
    <cfRule type="cellIs" dxfId="0" priority="2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ignoredErrors>
    <ignoredError sqref="U4:U5 W4:W5 Y4:Y5 AB4:AB5 AD4:AD5" evalError="1"/>
    <ignoredError sqref="AF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Shifts</vt:lpstr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Brewer Elaine (RWG) West Hertfordshire TR</cp:lastModifiedBy>
  <cp:lastPrinted>2018-09-12T15:25:00Z</cp:lastPrinted>
  <dcterms:created xsi:type="dcterms:W3CDTF">2014-06-13T12:13:28Z</dcterms:created>
  <dcterms:modified xsi:type="dcterms:W3CDTF">2019-11-06T09:55:47Z</dcterms:modified>
</cp:coreProperties>
</file>